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4\ANP\MANUAL\KLM\"/>
    </mc:Choice>
  </mc:AlternateContent>
  <xr:revisionPtr revIDLastSave="0" documentId="13_ncr:1_{6E024EE9-8483-4F4B-B578-76FEF9FD9E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NP" sheetId="13" r:id="rId1"/>
    <sheet name="LAMPIRAN" sheetId="14" r:id="rId2"/>
  </sheets>
  <definedNames>
    <definedName name="_xlnm.Print_Area" localSheetId="0">ANP!$A$1:$V$61</definedName>
    <definedName name="_xlnm.Print_Area" localSheetId="1">LAMPIRAN!$A$1:$O$17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" i="14" l="1"/>
  <c r="H14" i="14"/>
  <c r="G14" i="14"/>
  <c r="M14" i="14" s="1"/>
  <c r="I13" i="14"/>
  <c r="O13" i="14" s="1"/>
  <c r="H13" i="14"/>
  <c r="G13" i="14"/>
  <c r="I12" i="14"/>
  <c r="H12" i="14"/>
  <c r="G12" i="14"/>
  <c r="I11" i="14"/>
  <c r="H11" i="14"/>
  <c r="G11" i="14"/>
  <c r="G15" i="14" s="1"/>
  <c r="I10" i="14"/>
  <c r="H10" i="14"/>
  <c r="G10" i="14"/>
  <c r="I9" i="14"/>
  <c r="O9" i="14" s="1"/>
  <c r="H9" i="14"/>
  <c r="G9" i="14"/>
  <c r="I8" i="14"/>
  <c r="I15" i="14" s="1"/>
  <c r="H8" i="14"/>
  <c r="N8" i="14" s="1"/>
  <c r="G8" i="14"/>
  <c r="G18" i="14" s="1"/>
  <c r="N11" i="14"/>
  <c r="M11" i="14"/>
  <c r="C33" i="13"/>
  <c r="Q30" i="13"/>
  <c r="Q24" i="13" s="1"/>
  <c r="Q27" i="13" s="1"/>
  <c r="M30" i="13"/>
  <c r="M33" i="13" s="1"/>
  <c r="Q7" i="13"/>
  <c r="C7" i="13"/>
  <c r="F14" i="14"/>
  <c r="F9" i="14"/>
  <c r="F10" i="14"/>
  <c r="O12" i="14"/>
  <c r="O11" i="14"/>
  <c r="N13" i="14"/>
  <c r="N12" i="14"/>
  <c r="M12" i="14"/>
  <c r="O14" i="14"/>
  <c r="O10" i="14"/>
  <c r="N14" i="14"/>
  <c r="N9" i="14"/>
  <c r="M13" i="14"/>
  <c r="M9" i="14"/>
  <c r="F15" i="14"/>
  <c r="F11" i="14"/>
  <c r="F12" i="14"/>
  <c r="F13" i="14"/>
  <c r="F8" i="14"/>
  <c r="C15" i="14"/>
  <c r="B15" i="14"/>
  <c r="E14" i="14"/>
  <c r="D14" i="14"/>
  <c r="E13" i="14"/>
  <c r="D13" i="14"/>
  <c r="E12" i="14"/>
  <c r="D12" i="14"/>
  <c r="E11" i="14"/>
  <c r="D11" i="14"/>
  <c r="E10" i="14"/>
  <c r="D10" i="14"/>
  <c r="E9" i="14"/>
  <c r="D9" i="14"/>
  <c r="D15" i="14" s="1"/>
  <c r="E8" i="14"/>
  <c r="E15" i="14" s="1"/>
  <c r="D8" i="14"/>
  <c r="M24" i="13" l="1"/>
  <c r="M27" i="13" s="1"/>
  <c r="Q33" i="13"/>
  <c r="H15" i="14"/>
  <c r="O8" i="14"/>
  <c r="O15" i="14" s="1"/>
  <c r="O17" i="14" s="1"/>
  <c r="M36" i="13" s="1"/>
  <c r="M10" i="14"/>
  <c r="M15" i="14" s="1"/>
  <c r="N10" i="14"/>
  <c r="N15" i="14" s="1"/>
  <c r="M8" i="14"/>
  <c r="M39" i="13" l="1"/>
  <c r="C30" i="13" l="1"/>
  <c r="Y33" i="13" l="1"/>
  <c r="X33" i="13"/>
  <c r="U33" i="13" l="1"/>
  <c r="U27" i="13" l="1"/>
  <c r="F42" i="13"/>
  <c r="U24" i="13" l="1"/>
  <c r="B7" i="13"/>
  <c r="U30" i="13"/>
  <c r="B42" i="13" l="1"/>
  <c r="I42" i="13" s="1"/>
  <c r="X39" i="13"/>
</calcChain>
</file>

<file path=xl/sharedStrings.xml><?xml version="1.0" encoding="utf-8"?>
<sst xmlns="http://schemas.openxmlformats.org/spreadsheetml/2006/main" count="123" uniqueCount="100">
  <si>
    <t>PROMO PROPOSAL</t>
  </si>
  <si>
    <t>Authrz.No.</t>
  </si>
  <si>
    <t>:</t>
  </si>
  <si>
    <t>No.</t>
  </si>
  <si>
    <t>Chanel</t>
  </si>
  <si>
    <t xml:space="preserve">Division </t>
  </si>
  <si>
    <t>Program Name</t>
  </si>
  <si>
    <t>Attachment</t>
  </si>
  <si>
    <t>Products</t>
  </si>
  <si>
    <t>Area</t>
  </si>
  <si>
    <t>Period</t>
  </si>
  <si>
    <t>Background</t>
  </si>
  <si>
    <t>Mechanism</t>
  </si>
  <si>
    <t>Quantitative</t>
  </si>
  <si>
    <t>in dzn / Rph</t>
  </si>
  <si>
    <t>From</t>
  </si>
  <si>
    <t>To</t>
  </si>
  <si>
    <t>% Incr</t>
  </si>
  <si>
    <t>(Incremental) Sales Projection</t>
  </si>
  <si>
    <t>in ctn / dzn / Rph</t>
  </si>
  <si>
    <t>Cost Event</t>
  </si>
  <si>
    <t xml:space="preserve">TOTAL Biaya </t>
  </si>
  <si>
    <t>(diisi oleh HO)</t>
  </si>
  <si>
    <t>No.Account</t>
  </si>
  <si>
    <t xml:space="preserve">Deskripsi </t>
  </si>
  <si>
    <t xml:space="preserve">A&amp;P Budget </t>
  </si>
  <si>
    <t>Sisa A&amp;P Budget</t>
  </si>
  <si>
    <t>Pengajuan</t>
  </si>
  <si>
    <t xml:space="preserve">Saldo Sisa A&amp;P </t>
  </si>
  <si>
    <t xml:space="preserve">Terpakai </t>
  </si>
  <si>
    <t>s/d saat ini</t>
  </si>
  <si>
    <t>Proposal</t>
  </si>
  <si>
    <t>Other consideration to support this proposal:</t>
  </si>
  <si>
    <t>Claim</t>
  </si>
  <si>
    <t>Supporting document that will be send :</t>
  </si>
  <si>
    <t>Original Invoice</t>
  </si>
  <si>
    <t>Tax Invoice</t>
  </si>
  <si>
    <t>Tanda Terima Toko</t>
  </si>
  <si>
    <t>Printed Material</t>
  </si>
  <si>
    <t>Photographs</t>
  </si>
  <si>
    <t>Rekap Pengeluaran Bonus</t>
  </si>
  <si>
    <t>Proposed by,</t>
  </si>
  <si>
    <t>Approved by,</t>
  </si>
  <si>
    <t>ABC PI / Distrib.</t>
  </si>
  <si>
    <t>&lt; = Rp. 2 Million</t>
  </si>
  <si>
    <t>Rp. 2 - 15 Miliion</t>
  </si>
  <si>
    <t>ASS</t>
  </si>
  <si>
    <t>ASM</t>
  </si>
  <si>
    <t>BOM</t>
  </si>
  <si>
    <t>TMM</t>
  </si>
  <si>
    <t>HOS</t>
  </si>
  <si>
    <t>COO</t>
  </si>
  <si>
    <t>CFO</t>
  </si>
  <si>
    <t xml:space="preserve">Date : </t>
  </si>
  <si>
    <t>date:</t>
  </si>
  <si>
    <t>BPA</t>
  </si>
  <si>
    <t>≥ 50 Million</t>
  </si>
  <si>
    <t>≥ 100 Million</t>
  </si>
  <si>
    <t>≥ 200 Million</t>
  </si>
  <si>
    <t>Estimasi Biaya Support</t>
  </si>
  <si>
    <r>
      <t xml:space="preserve">Projected Cost </t>
    </r>
    <r>
      <rPr>
        <u/>
        <sz val="11"/>
        <rFont val="Aptos Narrow"/>
        <family val="2"/>
      </rPr>
      <t>(borne by ABC PI)</t>
    </r>
  </si>
  <si>
    <r>
      <t>ROI</t>
    </r>
    <r>
      <rPr>
        <u/>
        <sz val="11"/>
        <rFont val="Aptos Narrow"/>
        <family val="2"/>
      </rPr>
      <t xml:space="preserve"> (cost to sales ratio </t>
    </r>
    <r>
      <rPr>
        <i/>
        <u/>
        <sz val="11"/>
        <rFont val="Aptos Narrow"/>
        <family val="2"/>
      </rPr>
      <t>or</t>
    </r>
    <r>
      <rPr>
        <u/>
        <sz val="11"/>
        <rFont val="Aptos Narrow"/>
        <family val="2"/>
      </rPr>
      <t xml:space="preserve"> cost to incremental sales ratio)</t>
    </r>
  </si>
  <si>
    <r>
      <t xml:space="preserve">Deadline of claim submission </t>
    </r>
    <r>
      <rPr>
        <sz val="11"/>
        <rFont val="Aptos Narrow"/>
        <family val="2"/>
      </rPr>
      <t>(DD/MM/YYYY)</t>
    </r>
    <r>
      <rPr>
        <sz val="11"/>
        <color theme="1"/>
        <rFont val="Aptos Narrow"/>
        <family val="2"/>
      </rPr>
      <t xml:space="preserve"> :</t>
    </r>
  </si>
  <si>
    <t>ESTIMASI BUDGET PROMO</t>
  </si>
  <si>
    <t>ALL</t>
  </si>
  <si>
    <t>MARET - JUNI 2024</t>
  </si>
  <si>
    <t>1. meningkatkan omset penjualan all produk abcpi</t>
  </si>
  <si>
    <t xml:space="preserve">2. meningkatkan motivasi team sales </t>
  </si>
  <si>
    <t xml:space="preserve">3. meningkatkan fokus team sales </t>
  </si>
  <si>
    <t>RINCIAN TARGET DAN INSENTIVE SELL OUT TEAM SALES</t>
  </si>
  <si>
    <t>NAMA SALESMAN</t>
  </si>
  <si>
    <t xml:space="preserve">VALUE </t>
  </si>
  <si>
    <t>ALUNG</t>
  </si>
  <si>
    <t>DEDDY</t>
  </si>
  <si>
    <t>HANDI</t>
  </si>
  <si>
    <t>PERDI</t>
  </si>
  <si>
    <t>RUDYANTO</t>
  </si>
  <si>
    <t>SURYANTO</t>
  </si>
  <si>
    <t>SUSANTO</t>
  </si>
  <si>
    <t>Grand Total</t>
  </si>
  <si>
    <t>OMSET JAN-DES 2023</t>
  </si>
  <si>
    <t>AVG / BULAN 2023</t>
  </si>
  <si>
    <t>IN KART</t>
  </si>
  <si>
    <t>TARGET / BULAN (IN VALUE)</t>
  </si>
  <si>
    <t>STRATA INSENTIVE</t>
  </si>
  <si>
    <t>STRATA TARGET</t>
  </si>
  <si>
    <t>PERIODE PROGRAM</t>
  </si>
  <si>
    <t>TOTAL ESTIMASI BUDGET PROMO</t>
  </si>
  <si>
    <t>BUDGET SELMAR</t>
  </si>
  <si>
    <t xml:space="preserve">Insentive Sell Out Team Sales </t>
  </si>
  <si>
    <t>Rincian Insentive Dan Target</t>
  </si>
  <si>
    <t>All</t>
  </si>
  <si>
    <t>Maret - Juni 2024</t>
  </si>
  <si>
    <t>PD Fajar Abadi - Pontianak (Kalbar)</t>
  </si>
  <si>
    <t>2. insentive in % diberikan dalam bentuk strata (terlampir)</t>
  </si>
  <si>
    <t>3. Menggunakan budget Selisih Margin PD Fajar Abadi</t>
  </si>
  <si>
    <t>Baverage - Noodle</t>
  </si>
  <si>
    <t>031/KLM/II/2024</t>
  </si>
  <si>
    <t>Est Sales periode Program Mar-Jun 2024</t>
  </si>
  <si>
    <t xml:space="preserve">1. PT ABCPI suport berupa insentive sell out in % x omset pencapaian perbulan dengan rincian terlampir.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</si>
</sst>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_(* #,##0_);_(* \(#,##0\);_(* &quot;-&quot;??_);_(@_)"/>
    <numFmt numFmtId="167" formatCode="0.0%"/>
  </numFmts>
  <fonts count="20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b/>
      <u/>
      <sz val="18"/>
      <name val="Aptos Narrow"/>
      <family val="2"/>
    </font>
    <font>
      <b/>
      <sz val="11"/>
      <name val="Aptos Narrow"/>
      <family val="2"/>
    </font>
    <font>
      <b/>
      <u/>
      <sz val="11"/>
      <name val="Aptos Narrow"/>
      <family val="2"/>
    </font>
    <font>
      <sz val="11"/>
      <color theme="0"/>
      <name val="Aptos Narrow"/>
      <family val="2"/>
    </font>
    <font>
      <u/>
      <sz val="11"/>
      <name val="Aptos Narrow"/>
      <family val="2"/>
    </font>
    <font>
      <i/>
      <u/>
      <sz val="11"/>
      <name val="Aptos Narrow"/>
      <family val="2"/>
    </font>
    <font>
      <i/>
      <sz val="11"/>
      <color rgb="FF00B050"/>
      <name val="Aptos Narrow"/>
      <family val="2"/>
    </font>
    <font>
      <sz val="11"/>
      <color rgb="FF00B050"/>
      <name val="Aptos Narrow"/>
      <family val="2"/>
    </font>
    <font>
      <sz val="11"/>
      <color indexed="12"/>
      <name val="Aptos Narrow"/>
      <family val="2"/>
    </font>
    <font>
      <sz val="10"/>
      <name val="Aptos Narrow"/>
      <family val="2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54">
    <border>
      <left/>
      <right/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87">
    <xf numFmtId="0" fontId="0" fillId="0" borderId="0" xfId="0"/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10" fillId="0" borderId="2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3" xfId="0" applyFont="1" applyBorder="1" applyAlignment="1">
      <alignment vertical="center"/>
    </xf>
    <xf numFmtId="20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vertical="center"/>
    </xf>
    <xf numFmtId="17" fontId="6" fillId="0" borderId="0" xfId="0" quotePrefix="1" applyNumberFormat="1" applyFont="1" applyAlignment="1">
      <alignment horizontal="left" vertical="center"/>
    </xf>
    <xf numFmtId="17" fontId="6" fillId="0" borderId="4" xfId="0" applyNumberFormat="1" applyFont="1" applyBorder="1" applyAlignment="1">
      <alignment vertical="center"/>
    </xf>
    <xf numFmtId="0" fontId="6" fillId="0" borderId="4" xfId="0" applyFont="1" applyBorder="1" applyAlignment="1">
      <alignment horizontal="center" vertical="center"/>
    </xf>
    <xf numFmtId="0" fontId="8" fillId="0" borderId="4" xfId="0" quotePrefix="1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" fillId="0" borderId="3" xfId="0" quotePrefix="1" applyFont="1" applyBorder="1" applyAlignment="1">
      <alignment vertical="center"/>
    </xf>
    <xf numFmtId="0" fontId="10" fillId="0" borderId="4" xfId="0" quotePrefix="1" applyFont="1" applyBorder="1" applyAlignment="1">
      <alignment vertical="center"/>
    </xf>
    <xf numFmtId="166" fontId="6" fillId="2" borderId="0" xfId="1" applyNumberFormat="1" applyFont="1" applyFill="1" applyBorder="1" applyAlignment="1">
      <alignment vertical="center"/>
    </xf>
    <xf numFmtId="9" fontId="6" fillId="2" borderId="0" xfId="6" applyFont="1" applyFill="1" applyBorder="1" applyAlignment="1">
      <alignment vertical="center"/>
    </xf>
    <xf numFmtId="0" fontId="8" fillId="0" borderId="0" xfId="0" quotePrefix="1" applyFont="1" applyAlignment="1">
      <alignment vertical="center"/>
    </xf>
    <xf numFmtId="0" fontId="12" fillId="0" borderId="0" xfId="0" applyFont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6" fillId="0" borderId="7" xfId="0" applyFont="1" applyBorder="1"/>
    <xf numFmtId="167" fontId="6" fillId="0" borderId="8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vertical="center"/>
    </xf>
    <xf numFmtId="0" fontId="6" fillId="0" borderId="9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vertical="center"/>
    </xf>
    <xf numFmtId="3" fontId="8" fillId="0" borderId="9" xfId="0" applyNumberFormat="1" applyFont="1" applyBorder="1" applyAlignment="1">
      <alignment vertical="center"/>
    </xf>
    <xf numFmtId="167" fontId="10" fillId="0" borderId="8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33" xfId="0" applyFont="1" applyBorder="1" applyAlignment="1">
      <alignment vertical="center"/>
    </xf>
    <xf numFmtId="3" fontId="10" fillId="0" borderId="8" xfId="0" applyNumberFormat="1" applyFont="1" applyBorder="1" applyAlignment="1">
      <alignment horizontal="right" vertical="center"/>
    </xf>
    <xf numFmtId="3" fontId="8" fillId="0" borderId="0" xfId="0" applyNumberFormat="1" applyFont="1" applyAlignment="1">
      <alignment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vertical="center"/>
    </xf>
    <xf numFmtId="10" fontId="7" fillId="0" borderId="0" xfId="6" applyNumberFormat="1" applyFont="1" applyAlignment="1">
      <alignment vertical="center"/>
    </xf>
    <xf numFmtId="9" fontId="7" fillId="0" borderId="0" xfId="0" applyNumberFormat="1" applyFont="1" applyAlignment="1">
      <alignment vertical="center"/>
    </xf>
    <xf numFmtId="9" fontId="6" fillId="0" borderId="0" xfId="6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6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6" fillId="0" borderId="15" xfId="0" applyFont="1" applyBorder="1" applyAlignment="1">
      <alignment vertical="center"/>
    </xf>
    <xf numFmtId="0" fontId="16" fillId="0" borderId="16" xfId="0" applyFont="1" applyBorder="1" applyAlignment="1">
      <alignment vertical="center"/>
    </xf>
    <xf numFmtId="0" fontId="16" fillId="0" borderId="17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16" fillId="0" borderId="18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6" fillId="0" borderId="5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21" xfId="0" applyFont="1" applyBorder="1" applyAlignment="1">
      <alignment vertical="center"/>
    </xf>
    <xf numFmtId="0" fontId="16" fillId="0" borderId="22" xfId="0" applyFont="1" applyBorder="1" applyAlignment="1">
      <alignment vertical="center"/>
    </xf>
    <xf numFmtId="0" fontId="6" fillId="0" borderId="23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8" fillId="0" borderId="2" xfId="0" applyFont="1" applyBorder="1" applyAlignment="1">
      <alignment vertical="center"/>
    </xf>
    <xf numFmtId="15" fontId="8" fillId="0" borderId="0" xfId="0" applyNumberFormat="1" applyFont="1" applyAlignment="1">
      <alignment vertical="center"/>
    </xf>
    <xf numFmtId="0" fontId="6" fillId="0" borderId="24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8" fillId="0" borderId="0" xfId="0" applyFont="1" applyAlignment="1">
      <alignment vertical="center"/>
    </xf>
    <xf numFmtId="166" fontId="8" fillId="0" borderId="0" xfId="1" applyNumberFormat="1" applyFont="1" applyAlignment="1">
      <alignment vertical="center"/>
    </xf>
    <xf numFmtId="0" fontId="10" fillId="3" borderId="4" xfId="0" quotePrefix="1" applyFont="1" applyFill="1" applyBorder="1" applyAlignment="1">
      <alignment vertical="center"/>
    </xf>
    <xf numFmtId="0" fontId="8" fillId="3" borderId="4" xfId="0" quotePrefix="1" applyFont="1" applyFill="1" applyBorder="1" applyAlignment="1">
      <alignment vertical="center"/>
    </xf>
    <xf numFmtId="9" fontId="19" fillId="4" borderId="41" xfId="0" applyNumberFormat="1" applyFont="1" applyFill="1" applyBorder="1" applyAlignment="1">
      <alignment horizontal="center" vertical="center"/>
    </xf>
    <xf numFmtId="9" fontId="19" fillId="3" borderId="41" xfId="0" applyNumberFormat="1" applyFont="1" applyFill="1" applyBorder="1" applyAlignment="1">
      <alignment horizontal="center" vertical="center"/>
    </xf>
    <xf numFmtId="166" fontId="19" fillId="4" borderId="45" xfId="0" applyNumberFormat="1" applyFont="1" applyFill="1" applyBorder="1" applyAlignment="1">
      <alignment vertical="center"/>
    </xf>
    <xf numFmtId="167" fontId="19" fillId="3" borderId="4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166" fontId="1" fillId="0" borderId="51" xfId="0" applyNumberFormat="1" applyFont="1" applyBorder="1" applyAlignment="1">
      <alignment vertical="center"/>
    </xf>
    <xf numFmtId="167" fontId="1" fillId="0" borderId="51" xfId="0" applyNumberFormat="1" applyFont="1" applyBorder="1" applyAlignment="1">
      <alignment horizontal="center" vertical="center"/>
    </xf>
    <xf numFmtId="166" fontId="1" fillId="0" borderId="34" xfId="0" applyNumberFormat="1" applyFont="1" applyBorder="1" applyAlignment="1">
      <alignment vertical="center"/>
    </xf>
    <xf numFmtId="167" fontId="1" fillId="0" borderId="34" xfId="0" applyNumberFormat="1" applyFont="1" applyBorder="1" applyAlignment="1">
      <alignment horizontal="center" vertical="center"/>
    </xf>
    <xf numFmtId="166" fontId="1" fillId="0" borderId="20" xfId="0" applyNumberFormat="1" applyFont="1" applyBorder="1" applyAlignment="1">
      <alignment vertical="center"/>
    </xf>
    <xf numFmtId="167" fontId="1" fillId="0" borderId="20" xfId="0" applyNumberFormat="1" applyFont="1" applyBorder="1" applyAlignment="1">
      <alignment horizontal="center" vertical="center"/>
    </xf>
    <xf numFmtId="9" fontId="1" fillId="0" borderId="0" xfId="6" applyFont="1" applyAlignment="1">
      <alignment vertical="center"/>
    </xf>
    <xf numFmtId="0" fontId="19" fillId="3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0" fontId="19" fillId="5" borderId="41" xfId="0" applyFont="1" applyFill="1" applyBorder="1" applyAlignment="1">
      <alignment horizontal="center" vertical="center"/>
    </xf>
    <xf numFmtId="9" fontId="19" fillId="3" borderId="42" xfId="0" applyNumberFormat="1" applyFont="1" applyFill="1" applyBorder="1" applyAlignment="1">
      <alignment horizontal="center" vertical="center"/>
    </xf>
    <xf numFmtId="0" fontId="19" fillId="0" borderId="50" xfId="0" applyFont="1" applyBorder="1" applyAlignment="1">
      <alignment vertical="center"/>
    </xf>
    <xf numFmtId="166" fontId="1" fillId="0" borderId="51" xfId="1" applyNumberFormat="1" applyFont="1" applyBorder="1" applyAlignment="1">
      <alignment vertical="center"/>
    </xf>
    <xf numFmtId="166" fontId="19" fillId="0" borderId="51" xfId="1" applyNumberFormat="1" applyFont="1" applyBorder="1" applyAlignment="1">
      <alignment vertical="center"/>
    </xf>
    <xf numFmtId="166" fontId="1" fillId="0" borderId="51" xfId="1" applyNumberFormat="1" applyFont="1" applyBorder="1" applyAlignment="1">
      <alignment horizontal="center" vertical="center"/>
    </xf>
    <xf numFmtId="166" fontId="1" fillId="0" borderId="52" xfId="1" applyNumberFormat="1" applyFont="1" applyBorder="1" applyAlignment="1">
      <alignment horizontal="center" vertical="center"/>
    </xf>
    <xf numFmtId="0" fontId="19" fillId="0" borderId="38" xfId="0" applyFont="1" applyBorder="1" applyAlignment="1">
      <alignment vertical="center"/>
    </xf>
    <xf numFmtId="166" fontId="1" fillId="0" borderId="34" xfId="1" applyNumberFormat="1" applyFont="1" applyBorder="1" applyAlignment="1">
      <alignment vertical="center"/>
    </xf>
    <xf numFmtId="166" fontId="19" fillId="0" borderId="34" xfId="1" applyNumberFormat="1" applyFont="1" applyBorder="1" applyAlignment="1">
      <alignment vertical="center"/>
    </xf>
    <xf numFmtId="166" fontId="1" fillId="0" borderId="34" xfId="1" applyNumberFormat="1" applyFont="1" applyBorder="1" applyAlignment="1">
      <alignment horizontal="center" vertical="center"/>
    </xf>
    <xf numFmtId="166" fontId="1" fillId="0" borderId="39" xfId="1" applyNumberFormat="1" applyFont="1" applyBorder="1" applyAlignment="1">
      <alignment horizontal="center" vertical="center"/>
    </xf>
    <xf numFmtId="0" fontId="19" fillId="0" borderId="43" xfId="0" applyFont="1" applyBorder="1" applyAlignment="1">
      <alignment vertical="center"/>
    </xf>
    <xf numFmtId="166" fontId="1" fillId="0" borderId="20" xfId="1" applyNumberFormat="1" applyFont="1" applyBorder="1" applyAlignment="1">
      <alignment vertical="center"/>
    </xf>
    <xf numFmtId="166" fontId="19" fillId="0" borderId="20" xfId="1" applyNumberFormat="1" applyFont="1" applyBorder="1" applyAlignment="1">
      <alignment vertical="center"/>
    </xf>
    <xf numFmtId="166" fontId="1" fillId="0" borderId="20" xfId="1" applyNumberFormat="1" applyFont="1" applyBorder="1" applyAlignment="1">
      <alignment horizontal="center" vertical="center"/>
    </xf>
    <xf numFmtId="166" fontId="1" fillId="0" borderId="53" xfId="1" applyNumberFormat="1" applyFont="1" applyBorder="1" applyAlignment="1">
      <alignment horizontal="center" vertical="center"/>
    </xf>
    <xf numFmtId="0" fontId="19" fillId="7" borderId="44" xfId="0" applyFont="1" applyFill="1" applyBorder="1" applyAlignment="1">
      <alignment vertical="center"/>
    </xf>
    <xf numFmtId="166" fontId="19" fillId="7" borderId="45" xfId="0" applyNumberFormat="1" applyFont="1" applyFill="1" applyBorder="1" applyAlignment="1">
      <alignment vertical="center"/>
    </xf>
    <xf numFmtId="166" fontId="19" fillId="5" borderId="45" xfId="1" applyNumberFormat="1" applyFont="1" applyFill="1" applyBorder="1" applyAlignment="1">
      <alignment vertical="center"/>
    </xf>
    <xf numFmtId="166" fontId="19" fillId="6" borderId="45" xfId="1" applyNumberFormat="1" applyFont="1" applyFill="1" applyBorder="1" applyAlignment="1">
      <alignment vertical="center"/>
    </xf>
    <xf numFmtId="166" fontId="19" fillId="3" borderId="45" xfId="1" applyNumberFormat="1" applyFont="1" applyFill="1" applyBorder="1" applyAlignment="1">
      <alignment horizontal="center" vertical="center"/>
    </xf>
    <xf numFmtId="166" fontId="19" fillId="3" borderId="46" xfId="1" applyNumberFormat="1" applyFont="1" applyFill="1" applyBorder="1" applyAlignment="1">
      <alignment horizontal="center" vertical="center"/>
    </xf>
    <xf numFmtId="0" fontId="19" fillId="3" borderId="49" xfId="0" applyFont="1" applyFill="1" applyBorder="1" applyAlignment="1">
      <alignment horizontal="center" vertical="center"/>
    </xf>
    <xf numFmtId="166" fontId="19" fillId="6" borderId="46" xfId="0" applyNumberFormat="1" applyFont="1" applyFill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32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7" fillId="0" borderId="0" xfId="0" applyFont="1" applyAlignment="1">
      <alignment vertical="center"/>
    </xf>
    <xf numFmtId="15" fontId="7" fillId="0" borderId="9" xfId="0" applyNumberFormat="1" applyFont="1" applyBorder="1" applyAlignment="1">
      <alignment horizontal="left" vertical="center"/>
    </xf>
    <xf numFmtId="166" fontId="6" fillId="0" borderId="10" xfId="1" applyNumberFormat="1" applyFont="1" applyBorder="1" applyAlignment="1">
      <alignment horizontal="center"/>
    </xf>
    <xf numFmtId="166" fontId="6" fillId="0" borderId="9" xfId="1" applyNumberFormat="1" applyFont="1" applyBorder="1" applyAlignment="1">
      <alignment horizontal="center"/>
    </xf>
    <xf numFmtId="166" fontId="6" fillId="0" borderId="11" xfId="1" applyNumberFormat="1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6" fillId="0" borderId="30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166" fontId="6" fillId="0" borderId="10" xfId="1" applyNumberFormat="1" applyFont="1" applyBorder="1" applyAlignment="1">
      <alignment horizontal="center" vertical="center"/>
    </xf>
    <xf numFmtId="166" fontId="6" fillId="0" borderId="9" xfId="1" applyNumberFormat="1" applyFont="1" applyBorder="1" applyAlignment="1">
      <alignment horizontal="center" vertical="center"/>
    </xf>
    <xf numFmtId="166" fontId="6" fillId="0" borderId="11" xfId="1" applyNumberFormat="1" applyFont="1" applyBorder="1" applyAlignment="1">
      <alignment horizontal="center" vertical="center"/>
    </xf>
    <xf numFmtId="0" fontId="7" fillId="0" borderId="9" xfId="0" applyFont="1" applyBorder="1" applyAlignment="1">
      <alignment horizontal="right" vertical="center"/>
    </xf>
    <xf numFmtId="0" fontId="7" fillId="0" borderId="11" xfId="0" applyFont="1" applyBorder="1" applyAlignment="1">
      <alignment horizontal="right" vertical="center"/>
    </xf>
    <xf numFmtId="166" fontId="6" fillId="0" borderId="8" xfId="1" applyNumberFormat="1" applyFont="1" applyBorder="1" applyAlignment="1">
      <alignment horizontal="right" vertical="center"/>
    </xf>
    <xf numFmtId="166" fontId="6" fillId="0" borderId="10" xfId="1" applyNumberFormat="1" applyFont="1" applyBorder="1" applyAlignment="1">
      <alignment horizontal="right" vertical="center"/>
    </xf>
    <xf numFmtId="166" fontId="6" fillId="0" borderId="9" xfId="1" applyNumberFormat="1" applyFont="1" applyBorder="1" applyAlignment="1">
      <alignment horizontal="right" vertical="center"/>
    </xf>
    <xf numFmtId="166" fontId="6" fillId="0" borderId="11" xfId="1" applyNumberFormat="1" applyFont="1" applyBorder="1" applyAlignment="1">
      <alignment horizontal="right" vertical="center"/>
    </xf>
    <xf numFmtId="166" fontId="10" fillId="0" borderId="10" xfId="1" applyNumberFormat="1" applyFont="1" applyBorder="1" applyAlignment="1">
      <alignment horizontal="center" vertical="center"/>
    </xf>
    <xf numFmtId="166" fontId="10" fillId="0" borderId="9" xfId="1" applyNumberFormat="1" applyFont="1" applyBorder="1" applyAlignment="1">
      <alignment horizontal="center" vertical="center"/>
    </xf>
    <xf numFmtId="166" fontId="10" fillId="0" borderId="11" xfId="1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right"/>
    </xf>
    <xf numFmtId="0" fontId="10" fillId="0" borderId="11" xfId="0" applyFont="1" applyBorder="1" applyAlignment="1">
      <alignment horizontal="right"/>
    </xf>
    <xf numFmtId="166" fontId="10" fillId="0" borderId="6" xfId="1" applyNumberFormat="1" applyFont="1" applyBorder="1" applyAlignment="1">
      <alignment horizontal="center" vertical="center"/>
    </xf>
    <xf numFmtId="0" fontId="6" fillId="0" borderId="29" xfId="0" applyFont="1" applyBorder="1" applyAlignment="1">
      <alignment vertical="center"/>
    </xf>
    <xf numFmtId="0" fontId="11" fillId="0" borderId="0" xfId="0" applyFont="1" applyAlignment="1">
      <alignment vertical="center"/>
    </xf>
    <xf numFmtId="166" fontId="8" fillId="0" borderId="10" xfId="1" applyNumberFormat="1" applyFont="1" applyBorder="1" applyAlignment="1">
      <alignment horizontal="right" vertical="center"/>
    </xf>
    <xf numFmtId="166" fontId="8" fillId="0" borderId="9" xfId="1" applyNumberFormat="1" applyFont="1" applyBorder="1" applyAlignment="1">
      <alignment horizontal="right" vertical="center"/>
    </xf>
    <xf numFmtId="166" fontId="8" fillId="0" borderId="11" xfId="1" applyNumberFormat="1" applyFont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3" fontId="6" fillId="0" borderId="11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3" fontId="7" fillId="0" borderId="0" xfId="0" applyNumberFormat="1" applyFont="1" applyAlignment="1">
      <alignment vertical="center"/>
    </xf>
    <xf numFmtId="0" fontId="16" fillId="0" borderId="16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3" fontId="10" fillId="0" borderId="6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3" fontId="10" fillId="0" borderId="10" xfId="0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 vertical="center"/>
    </xf>
    <xf numFmtId="3" fontId="10" fillId="0" borderId="11" xfId="0" applyNumberFormat="1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6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7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9" fillId="6" borderId="44" xfId="0" applyFont="1" applyFill="1" applyBorder="1" applyAlignment="1">
      <alignment horizontal="left" vertical="center" wrapText="1"/>
    </xf>
    <xf numFmtId="0" fontId="19" fillId="6" borderId="45" xfId="0" applyFont="1" applyFill="1" applyBorder="1" applyAlignment="1">
      <alignment horizontal="left" vertical="center" wrapText="1"/>
    </xf>
    <xf numFmtId="0" fontId="19" fillId="5" borderId="35" xfId="0" applyFont="1" applyFill="1" applyBorder="1" applyAlignment="1">
      <alignment horizontal="center" vertical="center"/>
    </xf>
    <xf numFmtId="0" fontId="19" fillId="5" borderId="40" xfId="0" applyFont="1" applyFill="1" applyBorder="1" applyAlignment="1">
      <alignment horizontal="center" vertical="center"/>
    </xf>
    <xf numFmtId="0" fontId="19" fillId="5" borderId="36" xfId="0" applyFont="1" applyFill="1" applyBorder="1" applyAlignment="1">
      <alignment horizontal="center" vertical="center"/>
    </xf>
    <xf numFmtId="0" fontId="19" fillId="6" borderId="36" xfId="0" applyFont="1" applyFill="1" applyBorder="1" applyAlignment="1">
      <alignment horizontal="center" vertical="center" wrapText="1"/>
    </xf>
    <xf numFmtId="0" fontId="19" fillId="6" borderId="41" xfId="0" applyFont="1" applyFill="1" applyBorder="1" applyAlignment="1">
      <alignment horizontal="center" vertical="center" wrapText="1"/>
    </xf>
    <xf numFmtId="0" fontId="19" fillId="4" borderId="36" xfId="0" applyFont="1" applyFill="1" applyBorder="1" applyAlignment="1">
      <alignment horizontal="center" vertical="center"/>
    </xf>
    <xf numFmtId="0" fontId="19" fillId="3" borderId="36" xfId="0" applyFont="1" applyFill="1" applyBorder="1" applyAlignment="1">
      <alignment horizontal="center" vertical="center"/>
    </xf>
    <xf numFmtId="0" fontId="19" fillId="3" borderId="37" xfId="0" applyFont="1" applyFill="1" applyBorder="1" applyAlignment="1">
      <alignment horizontal="center" vertical="center"/>
    </xf>
    <xf numFmtId="0" fontId="19" fillId="3" borderId="47" xfId="0" applyFont="1" applyFill="1" applyBorder="1" applyAlignment="1">
      <alignment horizontal="left" vertical="center"/>
    </xf>
    <xf numFmtId="0" fontId="19" fillId="3" borderId="48" xfId="0" applyFont="1" applyFill="1" applyBorder="1" applyAlignment="1">
      <alignment horizontal="left" vertical="center"/>
    </xf>
  </cellXfs>
  <cellStyles count="9">
    <cellStyle name="Comma" xfId="1" builtinId="3"/>
    <cellStyle name="Comma [0] 2" xfId="2" xr:uid="{00000000-0005-0000-0000-000002000000}"/>
    <cellStyle name="Comma [0] 3" xfId="3" xr:uid="{00000000-0005-0000-0000-000003000000}"/>
    <cellStyle name="Comma 2" xfId="4" xr:uid="{00000000-0005-0000-0000-000004000000}"/>
    <cellStyle name="Comma 3" xfId="8" xr:uid="{8AFD2C3D-4A46-4CEE-A5B1-7CB0B7512CF6}"/>
    <cellStyle name="Normal" xfId="0" builtinId="0"/>
    <cellStyle name="Normal 2" xfId="5" xr:uid="{00000000-0005-0000-0000-000006000000}"/>
    <cellStyle name="Normal 3" xfId="7" xr:uid="{054FD761-7684-41FE-A325-99FD54809CC6}"/>
    <cellStyle name="Percent" xfId="6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/>
</file>

<file path=xl/ctrlProps/ctrlProp2.xml><?xml version="1.0" encoding="utf-8"?>
<formControlPr xmlns="http://schemas.microsoft.com/office/spreadsheetml/2009/9/main" objectType="CheckBox"/>
</file>

<file path=xl/ctrlProps/ctrlProp3.xml><?xml version="1.0" encoding="utf-8"?>
<formControlPr xmlns="http://schemas.microsoft.com/office/spreadsheetml/2009/9/main" objectType="CheckBox"/>
</file>

<file path=xl/ctrlProps/ctrlProp4.xml><?xml version="1.0" encoding="utf-8"?>
<formControlPr xmlns="http://schemas.microsoft.com/office/spreadsheetml/2009/9/main" objectType="CheckBox" checked="Checked"/>
</file>

<file path=xl/ctrlProps/ctrlProp5.xml><?xml version="1.0" encoding="utf-8"?>
<formControlPr xmlns="http://schemas.microsoft.com/office/spreadsheetml/2009/9/main" objectType="CheckBox"/>
</file>

<file path=xl/ctrlProps/ctrlProp6.xml><?xml version="1.0" encoding="utf-8"?>
<formControlPr xmlns="http://schemas.microsoft.com/office/spreadsheetml/2009/9/main" objectType="CheckBox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152400</xdr:colOff>
          <xdr:row>51</xdr:row>
          <xdr:rowOff>142875</xdr:rowOff>
        </xdr:from>
        <xdr:to>
          <xdr:col>6</xdr:col>
          <xdr:colOff>57150</xdr:colOff>
          <xdr:row>52</xdr:row>
          <xdr:rowOff>114300</xdr:rowOff>
        </xdr:to>
        <xdr:sp macro="" textlink="">
          <xdr:nvSpPr>
            <xdr:cNvPr id="2049" name="CheckBox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152400</xdr:colOff>
          <xdr:row>52</xdr:row>
          <xdr:rowOff>104775</xdr:rowOff>
        </xdr:from>
        <xdr:to>
          <xdr:col>6</xdr:col>
          <xdr:colOff>57150</xdr:colOff>
          <xdr:row>53</xdr:row>
          <xdr:rowOff>76200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51</xdr:row>
          <xdr:rowOff>142875</xdr:rowOff>
        </xdr:from>
        <xdr:to>
          <xdr:col>10</xdr:col>
          <xdr:colOff>28575</xdr:colOff>
          <xdr:row>52</xdr:row>
          <xdr:rowOff>114300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152400</xdr:colOff>
          <xdr:row>52</xdr:row>
          <xdr:rowOff>104775</xdr:rowOff>
        </xdr:from>
        <xdr:to>
          <xdr:col>10</xdr:col>
          <xdr:colOff>28575</xdr:colOff>
          <xdr:row>53</xdr:row>
          <xdr:rowOff>76200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190500</xdr:colOff>
          <xdr:row>51</xdr:row>
          <xdr:rowOff>142875</xdr:rowOff>
        </xdr:from>
        <xdr:to>
          <xdr:col>14</xdr:col>
          <xdr:colOff>19050</xdr:colOff>
          <xdr:row>52</xdr:row>
          <xdr:rowOff>114300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13</xdr:col>
          <xdr:colOff>190500</xdr:colOff>
          <xdr:row>52</xdr:row>
          <xdr:rowOff>104775</xdr:rowOff>
        </xdr:from>
        <xdr:to>
          <xdr:col>14</xdr:col>
          <xdr:colOff>19050</xdr:colOff>
          <xdr:row>53</xdr:row>
          <xdr:rowOff>76200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en-US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CheckBox1</a:t>
              </a:r>
            </a:p>
          </xdr:txBody>
        </xdr:sp>
        <xdr:clientData/>
      </xdr:twoCellAnchor>
    </mc:Choice>
    <mc:Fallback/>
  </mc:AlternateContent>
  <xdr:twoCellAnchor editAs="oneCell">
    <xdr:from>
      <xdr:col>1</xdr:col>
      <xdr:colOff>85724</xdr:colOff>
      <xdr:row>0</xdr:row>
      <xdr:rowOff>133350</xdr:rowOff>
    </xdr:from>
    <xdr:to>
      <xdr:col>5</xdr:col>
      <xdr:colOff>186266</xdr:colOff>
      <xdr:row>4</xdr:row>
      <xdr:rowOff>47625</xdr:rowOff>
    </xdr:to>
    <xdr:pic>
      <xdr:nvPicPr>
        <xdr:cNvPr id="2289" name="Picture 2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4" y="133350"/>
          <a:ext cx="1425575" cy="688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S69"/>
  <sheetViews>
    <sheetView showGridLines="0" tabSelected="1" topLeftCell="A51" zoomScale="75" zoomScaleNormal="75" workbookViewId="0">
      <selection activeCell="K66" sqref="K66"/>
    </sheetView>
  </sheetViews>
  <sheetFormatPr defaultColWidth="9.140625" defaultRowHeight="15" x14ac:dyDescent="0.25"/>
  <cols>
    <col min="1" max="1" width="2.7109375" style="2" customWidth="1"/>
    <col min="2" max="2" width="6.5703125" style="2" customWidth="1"/>
    <col min="3" max="3" width="4.7109375" style="2" customWidth="1"/>
    <col min="4" max="4" width="5.42578125" style="2" customWidth="1"/>
    <col min="5" max="5" width="3" style="2" customWidth="1"/>
    <col min="6" max="7" width="6.42578125" style="2" customWidth="1"/>
    <col min="8" max="8" width="8" style="2" customWidth="1"/>
    <col min="9" max="9" width="8.42578125" style="2" customWidth="1"/>
    <col min="10" max="11" width="6.42578125" style="2" customWidth="1"/>
    <col min="12" max="12" width="4.28515625" style="2" customWidth="1"/>
    <col min="13" max="20" width="4.42578125" style="2" customWidth="1"/>
    <col min="21" max="21" width="14.85546875" style="2" bestFit="1" customWidth="1"/>
    <col min="22" max="22" width="3.140625" style="2" customWidth="1"/>
    <col min="23" max="23" width="2.28515625" style="2" customWidth="1"/>
    <col min="24" max="25" width="15.7109375" style="3" bestFit="1" customWidth="1"/>
    <col min="26" max="26" width="9.140625" style="3"/>
    <col min="27" max="27" width="11.5703125" style="3" bestFit="1" customWidth="1"/>
    <col min="28" max="32" width="9.140625" style="3"/>
    <col min="33" max="16384" width="9.140625" style="2"/>
  </cols>
  <sheetData>
    <row r="1" spans="1:27" ht="15.75" thickTop="1" x14ac:dyDescent="0.25">
      <c r="A1" s="111"/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  <c r="Q1" s="111"/>
      <c r="R1" s="111"/>
      <c r="S1" s="111"/>
      <c r="T1" s="111"/>
      <c r="U1" s="111"/>
      <c r="V1" s="111"/>
    </row>
    <row r="2" spans="1:27" x14ac:dyDescent="0.25">
      <c r="A2" s="4"/>
      <c r="V2" s="5"/>
    </row>
    <row r="3" spans="1:27" x14ac:dyDescent="0.25">
      <c r="A3" s="4"/>
      <c r="V3" s="5"/>
    </row>
    <row r="4" spans="1:27" x14ac:dyDescent="0.25">
      <c r="A4" s="4"/>
      <c r="V4" s="5"/>
    </row>
    <row r="5" spans="1:27" ht="24" x14ac:dyDescent="0.25">
      <c r="A5" s="4"/>
      <c r="B5" s="112" t="s">
        <v>0</v>
      </c>
      <c r="C5" s="112"/>
      <c r="D5" s="112"/>
      <c r="E5" s="112"/>
      <c r="F5" s="112"/>
      <c r="G5" s="112"/>
      <c r="H5" s="112"/>
      <c r="I5" s="112"/>
      <c r="J5" s="112"/>
      <c r="K5" s="112"/>
      <c r="L5" s="112"/>
      <c r="M5" s="113" t="s">
        <v>1</v>
      </c>
      <c r="N5" s="113"/>
      <c r="O5" s="113"/>
      <c r="P5" s="2" t="s">
        <v>2</v>
      </c>
      <c r="Q5" s="114"/>
      <c r="R5" s="114"/>
      <c r="S5" s="114"/>
      <c r="T5" s="114"/>
      <c r="U5" s="114"/>
      <c r="V5" s="7"/>
      <c r="W5" s="6"/>
    </row>
    <row r="6" spans="1:27" x14ac:dyDescent="0.25">
      <c r="A6" s="4"/>
      <c r="B6" s="6" t="s">
        <v>3</v>
      </c>
      <c r="C6" s="8" t="s">
        <v>97</v>
      </c>
      <c r="D6" s="9"/>
      <c r="E6" s="9"/>
      <c r="F6" s="9"/>
      <c r="G6" s="9"/>
      <c r="J6" s="10"/>
      <c r="K6" s="10"/>
      <c r="L6" s="10"/>
      <c r="M6" s="113" t="s">
        <v>4</v>
      </c>
      <c r="N6" s="113"/>
      <c r="O6" s="113"/>
      <c r="P6" s="2" t="s">
        <v>2</v>
      </c>
      <c r="Q6" s="115" t="s">
        <v>64</v>
      </c>
      <c r="R6" s="115"/>
      <c r="S6" s="115"/>
      <c r="T6" s="115"/>
      <c r="U6" s="115"/>
      <c r="V6" s="7"/>
      <c r="W6" s="6"/>
    </row>
    <row r="7" spans="1:27" x14ac:dyDescent="0.25">
      <c r="A7" s="4"/>
      <c r="B7" s="6" t="str">
        <f>B60</f>
        <v xml:space="preserve">Date : </v>
      </c>
      <c r="C7" s="117">
        <f ca="1">TODAY()</f>
        <v>45337</v>
      </c>
      <c r="D7" s="117"/>
      <c r="E7" s="117"/>
      <c r="F7" s="9"/>
      <c r="G7" s="9"/>
      <c r="J7" s="121"/>
      <c r="K7" s="121"/>
      <c r="L7" s="121"/>
      <c r="M7" s="113" t="s">
        <v>5</v>
      </c>
      <c r="N7" s="113"/>
      <c r="O7" s="113"/>
      <c r="P7" s="2" t="s">
        <v>2</v>
      </c>
      <c r="Q7" s="115" t="str">
        <f>C24</f>
        <v>Baverage - Noodle</v>
      </c>
      <c r="R7" s="115"/>
      <c r="S7" s="115"/>
      <c r="T7" s="115"/>
      <c r="U7" s="115"/>
      <c r="V7" s="7"/>
    </row>
    <row r="8" spans="1:27" x14ac:dyDescent="0.25">
      <c r="A8" s="4"/>
      <c r="B8" s="12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7"/>
    </row>
    <row r="9" spans="1:27" x14ac:dyDescent="0.25">
      <c r="A9" s="4"/>
      <c r="B9" s="113" t="s">
        <v>6</v>
      </c>
      <c r="C9" s="113"/>
      <c r="D9" s="116"/>
      <c r="E9" s="11" t="s">
        <v>2</v>
      </c>
      <c r="F9" s="3" t="s">
        <v>89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7"/>
    </row>
    <row r="10" spans="1:27" x14ac:dyDescent="0.25">
      <c r="A10" s="4"/>
      <c r="B10" s="6" t="s">
        <v>7</v>
      </c>
      <c r="C10" s="6"/>
      <c r="D10" s="6"/>
      <c r="E10" s="11" t="s">
        <v>2</v>
      </c>
      <c r="F10" s="13" t="s">
        <v>90</v>
      </c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7"/>
    </row>
    <row r="11" spans="1:27" x14ac:dyDescent="0.25">
      <c r="A11" s="4"/>
      <c r="B11" s="113" t="s">
        <v>8</v>
      </c>
      <c r="C11" s="113"/>
      <c r="D11" s="113"/>
      <c r="E11" s="11" t="s">
        <v>2</v>
      </c>
      <c r="F11" s="14" t="s">
        <v>91</v>
      </c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7"/>
    </row>
    <row r="12" spans="1:27" x14ac:dyDescent="0.25">
      <c r="A12" s="4"/>
      <c r="B12" s="113" t="s">
        <v>9</v>
      </c>
      <c r="C12" s="113"/>
      <c r="D12" s="113"/>
      <c r="E12" s="11" t="s">
        <v>2</v>
      </c>
      <c r="F12" s="14" t="s">
        <v>93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7"/>
    </row>
    <row r="13" spans="1:27" x14ac:dyDescent="0.25">
      <c r="A13" s="4"/>
      <c r="B13" s="113" t="s">
        <v>10</v>
      </c>
      <c r="C13" s="113"/>
      <c r="D13" s="113"/>
      <c r="E13" s="11" t="s">
        <v>2</v>
      </c>
      <c r="F13" s="15" t="s">
        <v>92</v>
      </c>
      <c r="G13" s="16"/>
      <c r="H13" s="16"/>
      <c r="I13" s="16"/>
      <c r="J13" s="16"/>
      <c r="K13" s="16"/>
      <c r="L13" s="17"/>
      <c r="M13" s="14"/>
      <c r="N13" s="14"/>
      <c r="O13" s="14"/>
      <c r="P13" s="14"/>
      <c r="Q13" s="14"/>
      <c r="R13" s="14"/>
      <c r="S13" s="14"/>
      <c r="T13" s="14"/>
      <c r="U13" s="14"/>
      <c r="V13" s="7"/>
      <c r="AA13" s="69"/>
    </row>
    <row r="14" spans="1:27" x14ac:dyDescent="0.25">
      <c r="A14" s="4"/>
      <c r="B14" s="113" t="s">
        <v>11</v>
      </c>
      <c r="C14" s="113"/>
      <c r="D14" s="113"/>
      <c r="E14" s="11" t="s">
        <v>2</v>
      </c>
      <c r="F14" s="18" t="s">
        <v>66</v>
      </c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7"/>
      <c r="AA14" s="69"/>
    </row>
    <row r="15" spans="1:27" x14ac:dyDescent="0.25">
      <c r="A15" s="4"/>
      <c r="B15" s="6"/>
      <c r="C15" s="6"/>
      <c r="D15" s="6"/>
      <c r="E15" s="11"/>
      <c r="F15" s="18" t="s">
        <v>67</v>
      </c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7"/>
    </row>
    <row r="16" spans="1:27" x14ac:dyDescent="0.25">
      <c r="A16" s="4"/>
      <c r="B16" s="6"/>
      <c r="C16" s="6"/>
      <c r="D16" s="6"/>
      <c r="E16" s="11"/>
      <c r="F16" s="18" t="s">
        <v>68</v>
      </c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7"/>
    </row>
    <row r="17" spans="1:227" x14ac:dyDescent="0.25">
      <c r="A17" s="4"/>
      <c r="B17" s="6" t="s">
        <v>12</v>
      </c>
      <c r="C17" s="6"/>
      <c r="D17" s="6"/>
      <c r="E17" s="11" t="s">
        <v>2</v>
      </c>
      <c r="F17" s="18" t="s">
        <v>99</v>
      </c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4"/>
      <c r="U17" s="14"/>
      <c r="V17" s="7"/>
      <c r="AC17" s="19"/>
      <c r="AD17" s="19"/>
      <c r="AE17" s="19"/>
      <c r="AF17" s="19"/>
      <c r="AG17" s="19"/>
    </row>
    <row r="18" spans="1:227" x14ac:dyDescent="0.25">
      <c r="A18" s="4"/>
      <c r="B18" s="6"/>
      <c r="C18" s="6"/>
      <c r="D18" s="6"/>
      <c r="E18" s="11"/>
      <c r="F18" s="20" t="s">
        <v>94</v>
      </c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4"/>
      <c r="U18" s="14"/>
      <c r="V18" s="7"/>
      <c r="AC18" s="19"/>
      <c r="AD18" s="19"/>
      <c r="AE18" s="19"/>
      <c r="AF18" s="19"/>
      <c r="AG18" s="19"/>
    </row>
    <row r="19" spans="1:227" x14ac:dyDescent="0.25">
      <c r="A19" s="4"/>
      <c r="B19" s="6"/>
      <c r="C19" s="6"/>
      <c r="D19" s="6"/>
      <c r="E19" s="11"/>
      <c r="F19" s="70" t="s">
        <v>95</v>
      </c>
      <c r="G19" s="71"/>
      <c r="H19" s="71"/>
      <c r="I19" s="71"/>
      <c r="J19" s="71"/>
      <c r="K19" s="71"/>
      <c r="L19" s="71"/>
      <c r="M19" s="18"/>
      <c r="N19" s="18"/>
      <c r="O19" s="18"/>
      <c r="P19" s="18"/>
      <c r="Q19" s="18"/>
      <c r="R19" s="18"/>
      <c r="S19" s="18"/>
      <c r="T19" s="14"/>
      <c r="U19" s="14"/>
      <c r="V19" s="7"/>
      <c r="AC19" s="19"/>
      <c r="AD19" s="19"/>
      <c r="AE19" s="19"/>
      <c r="AF19" s="19"/>
      <c r="AG19" s="19"/>
    </row>
    <row r="20" spans="1:227" x14ac:dyDescent="0.25">
      <c r="A20" s="4"/>
      <c r="B20" s="6"/>
      <c r="C20" s="6"/>
      <c r="D20" s="6"/>
      <c r="E20" s="11"/>
      <c r="F20" s="21"/>
      <c r="G20" s="21"/>
      <c r="H20" s="21"/>
      <c r="I20" s="21"/>
      <c r="J20" s="21"/>
      <c r="K20" s="21"/>
      <c r="L20" s="18"/>
      <c r="M20" s="18"/>
      <c r="N20" s="18"/>
      <c r="O20" s="18"/>
      <c r="P20" s="18"/>
      <c r="Q20" s="18"/>
      <c r="R20" s="18"/>
      <c r="S20" s="18"/>
      <c r="T20" s="14"/>
      <c r="U20" s="14"/>
      <c r="V20" s="7"/>
      <c r="AC20" s="22"/>
      <c r="AD20" s="23"/>
      <c r="AE20" s="22"/>
      <c r="AF20" s="22"/>
      <c r="AG20" s="22"/>
    </row>
    <row r="21" spans="1:227" s="25" customFormat="1" x14ac:dyDescent="0.25">
      <c r="A21" s="4"/>
      <c r="B21" s="6"/>
      <c r="C21" s="6"/>
      <c r="D21" s="6"/>
      <c r="E21" s="11"/>
      <c r="F21" s="24"/>
      <c r="G21" s="24"/>
      <c r="H21" s="24"/>
      <c r="I21" s="24"/>
      <c r="J21" s="24"/>
      <c r="K21" s="24"/>
      <c r="L21" s="24"/>
      <c r="M21" s="2"/>
      <c r="N21" s="2"/>
      <c r="O21" s="2"/>
      <c r="P21" s="2"/>
      <c r="Q21" s="2"/>
      <c r="R21" s="2"/>
      <c r="S21" s="2"/>
      <c r="T21" s="2"/>
      <c r="U21" s="2"/>
      <c r="V21" s="7"/>
      <c r="W21" s="2"/>
      <c r="X21" s="3"/>
      <c r="Y21" s="3"/>
      <c r="Z21" s="3"/>
      <c r="AA21" s="3"/>
      <c r="AB21" s="3"/>
      <c r="AC21" s="3"/>
      <c r="AD21" s="3"/>
      <c r="AE21" s="3"/>
      <c r="AF21" s="3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</row>
    <row r="22" spans="1:227" s="25" customFormat="1" x14ac:dyDescent="0.25">
      <c r="A22" s="4"/>
      <c r="B22" s="2"/>
      <c r="C22" s="122"/>
      <c r="D22" s="122"/>
      <c r="E22" s="122"/>
      <c r="F22" s="122"/>
      <c r="G22" s="122"/>
      <c r="H22" s="122"/>
      <c r="I22" s="122"/>
      <c r="J22" s="122"/>
      <c r="K22" s="122"/>
      <c r="L22" s="122"/>
      <c r="M22" s="122"/>
      <c r="N22" s="122"/>
      <c r="O22" s="122"/>
      <c r="P22" s="122"/>
      <c r="Q22" s="122"/>
      <c r="R22" s="122"/>
      <c r="S22" s="122"/>
      <c r="T22" s="122"/>
      <c r="U22" s="122"/>
      <c r="V22" s="7"/>
      <c r="W22" s="2"/>
      <c r="X22" s="3"/>
      <c r="Y22" s="3"/>
      <c r="Z22" s="3"/>
      <c r="AA22" s="3"/>
      <c r="AB22" s="3"/>
      <c r="AC22" s="3"/>
      <c r="AD22" s="3"/>
      <c r="AE22" s="3"/>
      <c r="AF22" s="3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</row>
    <row r="23" spans="1:227" s="25" customFormat="1" x14ac:dyDescent="0.25">
      <c r="A23" s="4"/>
      <c r="B23" s="2"/>
      <c r="C23" s="123" t="s">
        <v>13</v>
      </c>
      <c r="D23" s="123"/>
      <c r="E23" s="123"/>
      <c r="F23" s="121" t="s">
        <v>14</v>
      </c>
      <c r="G23" s="121"/>
      <c r="H23" s="121"/>
      <c r="I23" s="121"/>
      <c r="J23" s="121"/>
      <c r="K23" s="121"/>
      <c r="L23" s="124"/>
      <c r="M23" s="125" t="s">
        <v>15</v>
      </c>
      <c r="N23" s="125"/>
      <c r="O23" s="125"/>
      <c r="P23" s="125"/>
      <c r="Q23" s="126" t="s">
        <v>16</v>
      </c>
      <c r="R23" s="127"/>
      <c r="S23" s="127"/>
      <c r="T23" s="128"/>
      <c r="U23" s="26" t="s">
        <v>17</v>
      </c>
      <c r="V23" s="7"/>
      <c r="W23" s="2"/>
      <c r="X23" s="3"/>
      <c r="Y23" s="3"/>
      <c r="Z23" s="3"/>
      <c r="AA23" s="3"/>
      <c r="AB23" s="3"/>
      <c r="AC23" s="3"/>
      <c r="AD23" s="3"/>
      <c r="AE23" s="3"/>
      <c r="AF23" s="3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</row>
    <row r="24" spans="1:227" s="25" customFormat="1" x14ac:dyDescent="0.25">
      <c r="A24" s="4"/>
      <c r="B24" s="2"/>
      <c r="C24" s="27" t="s">
        <v>96</v>
      </c>
      <c r="D24" s="9"/>
      <c r="E24" s="9"/>
      <c r="F24" s="9"/>
      <c r="G24" s="9"/>
      <c r="H24" s="9"/>
      <c r="I24" s="9"/>
      <c r="J24" s="9"/>
      <c r="K24" s="9"/>
      <c r="L24" s="9"/>
      <c r="M24" s="118">
        <f>M30/117100</f>
        <v>10649.153382057322</v>
      </c>
      <c r="N24" s="119"/>
      <c r="O24" s="119"/>
      <c r="P24" s="120"/>
      <c r="Q24" s="118">
        <f>Q30/117100</f>
        <v>15732.716907350728</v>
      </c>
      <c r="R24" s="119"/>
      <c r="S24" s="119"/>
      <c r="T24" s="120"/>
      <c r="U24" s="28">
        <f>Q24/M24-1</f>
        <v>0.47736785666536297</v>
      </c>
      <c r="V24" s="7"/>
      <c r="W24" s="2"/>
      <c r="X24" s="29"/>
      <c r="Y24" s="29"/>
      <c r="Z24" s="3"/>
      <c r="AA24" s="3"/>
      <c r="AB24" s="3"/>
      <c r="AC24" s="3"/>
      <c r="AD24" s="3"/>
      <c r="AE24" s="3"/>
      <c r="AF24" s="3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</row>
    <row r="25" spans="1:227" s="25" customFormat="1" x14ac:dyDescent="0.25">
      <c r="A25" s="4"/>
      <c r="B25" s="2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129"/>
      <c r="N25" s="130"/>
      <c r="O25" s="130"/>
      <c r="P25" s="131"/>
      <c r="Q25" s="129"/>
      <c r="R25" s="130"/>
      <c r="S25" s="130"/>
      <c r="T25" s="131"/>
      <c r="U25" s="28"/>
      <c r="V25" s="7"/>
      <c r="W25" s="11"/>
      <c r="X25" s="3"/>
      <c r="Y25" s="3"/>
      <c r="Z25" s="3"/>
      <c r="AA25" s="3"/>
      <c r="AB25" s="3"/>
      <c r="AC25" s="3"/>
      <c r="AD25" s="3"/>
      <c r="AE25" s="3"/>
      <c r="AF25" s="3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</row>
    <row r="26" spans="1:227" s="25" customFormat="1" x14ac:dyDescent="0.25">
      <c r="A26" s="4"/>
      <c r="B26" s="2"/>
      <c r="C26" s="30"/>
      <c r="D26" s="30"/>
      <c r="E26" s="30"/>
      <c r="F26" s="30"/>
      <c r="G26" s="30"/>
      <c r="H26" s="30"/>
      <c r="I26" s="132"/>
      <c r="J26" s="132"/>
      <c r="K26" s="132"/>
      <c r="L26" s="133"/>
      <c r="M26" s="134"/>
      <c r="N26" s="134"/>
      <c r="O26" s="134"/>
      <c r="P26" s="134"/>
      <c r="Q26" s="135"/>
      <c r="R26" s="136"/>
      <c r="S26" s="136"/>
      <c r="T26" s="137"/>
      <c r="U26" s="28"/>
      <c r="V26" s="7"/>
      <c r="W26" s="11"/>
      <c r="X26" s="3"/>
      <c r="Y26" s="3"/>
      <c r="Z26" s="3"/>
      <c r="AA26" s="3"/>
      <c r="AB26" s="3"/>
      <c r="AC26" s="3"/>
      <c r="AD26" s="3"/>
      <c r="AE26" s="3"/>
      <c r="AF26" s="3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</row>
    <row r="27" spans="1:227" s="25" customFormat="1" x14ac:dyDescent="0.25">
      <c r="A27" s="4"/>
      <c r="B27" s="2"/>
      <c r="C27" s="141" t="s">
        <v>98</v>
      </c>
      <c r="D27" s="141"/>
      <c r="E27" s="141"/>
      <c r="F27" s="141"/>
      <c r="G27" s="141"/>
      <c r="H27" s="141"/>
      <c r="I27" s="141"/>
      <c r="J27" s="141"/>
      <c r="K27" s="141"/>
      <c r="L27" s="142"/>
      <c r="M27" s="143">
        <f>M24*4</f>
        <v>42596.613528229289</v>
      </c>
      <c r="N27" s="143"/>
      <c r="O27" s="143"/>
      <c r="P27" s="143"/>
      <c r="Q27" s="143">
        <f>Q24*4</f>
        <v>62930.867629402914</v>
      </c>
      <c r="R27" s="143"/>
      <c r="S27" s="143"/>
      <c r="T27" s="143"/>
      <c r="U27" s="28">
        <f>Q27/M27-1</f>
        <v>0.47736785666536297</v>
      </c>
      <c r="V27" s="7"/>
      <c r="W27" s="31"/>
      <c r="X27" s="3"/>
      <c r="Y27" s="3"/>
      <c r="Z27" s="3"/>
      <c r="AA27" s="3"/>
      <c r="AB27" s="3"/>
      <c r="AC27" s="3"/>
      <c r="AD27" s="3"/>
      <c r="AE27" s="3"/>
      <c r="AF27" s="3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</row>
    <row r="28" spans="1:227" s="25" customFormat="1" x14ac:dyDescent="0.25">
      <c r="A28" s="4"/>
      <c r="B28" s="2"/>
      <c r="C28" s="144"/>
      <c r="D28" s="144"/>
      <c r="E28" s="144"/>
      <c r="F28" s="144"/>
      <c r="G28" s="144"/>
      <c r="H28" s="144"/>
      <c r="I28" s="144"/>
      <c r="J28" s="144"/>
      <c r="K28" s="144"/>
      <c r="L28" s="144"/>
      <c r="M28" s="144"/>
      <c r="N28" s="144"/>
      <c r="O28" s="144"/>
      <c r="P28" s="144"/>
      <c r="Q28" s="144"/>
      <c r="R28" s="144"/>
      <c r="S28" s="144"/>
      <c r="T28" s="144"/>
      <c r="U28" s="144"/>
      <c r="V28" s="7"/>
      <c r="W28" s="2"/>
      <c r="X28" s="3"/>
      <c r="Y28" s="3"/>
      <c r="Z28" s="3"/>
      <c r="AA28" s="3"/>
      <c r="AB28" s="3"/>
      <c r="AC28" s="3"/>
      <c r="AD28" s="3"/>
      <c r="AE28" s="3"/>
      <c r="AF28" s="3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</row>
    <row r="29" spans="1:227" s="25" customFormat="1" x14ac:dyDescent="0.25">
      <c r="A29" s="4"/>
      <c r="B29" s="145" t="s">
        <v>18</v>
      </c>
      <c r="C29" s="145"/>
      <c r="D29" s="145"/>
      <c r="E29" s="145"/>
      <c r="F29" s="145"/>
      <c r="G29" s="145"/>
      <c r="H29" s="145"/>
      <c r="I29" s="121" t="s">
        <v>19</v>
      </c>
      <c r="J29" s="121"/>
      <c r="K29" s="121"/>
      <c r="L29" s="121"/>
      <c r="M29" s="125" t="s">
        <v>15</v>
      </c>
      <c r="N29" s="125"/>
      <c r="O29" s="125"/>
      <c r="P29" s="125"/>
      <c r="Q29" s="126" t="s">
        <v>16</v>
      </c>
      <c r="R29" s="127"/>
      <c r="S29" s="127"/>
      <c r="T29" s="128"/>
      <c r="U29" s="26" t="s">
        <v>17</v>
      </c>
      <c r="V29" s="7"/>
      <c r="W29" s="2"/>
      <c r="X29" s="3"/>
      <c r="Y29" s="3"/>
      <c r="Z29" s="3"/>
      <c r="AA29" s="3"/>
      <c r="AB29" s="3"/>
      <c r="AC29" s="3"/>
      <c r="AD29" s="3"/>
      <c r="AE29" s="3"/>
      <c r="AF29" s="3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</row>
    <row r="30" spans="1:227" s="25" customFormat="1" x14ac:dyDescent="0.25">
      <c r="A30" s="4"/>
      <c r="B30" s="10"/>
      <c r="C30" s="27" t="str">
        <f>C24</f>
        <v>Baverage - Noodle</v>
      </c>
      <c r="D30" s="9"/>
      <c r="E30" s="9"/>
      <c r="F30" s="9"/>
      <c r="G30" s="9"/>
      <c r="H30" s="9"/>
      <c r="I30" s="9"/>
      <c r="J30" s="9"/>
      <c r="K30" s="9"/>
      <c r="L30" s="9"/>
      <c r="M30" s="135">
        <f>LAMPIRAN!E15*4</f>
        <v>1247015861.0389125</v>
      </c>
      <c r="N30" s="136"/>
      <c r="O30" s="136"/>
      <c r="P30" s="137"/>
      <c r="Q30" s="135">
        <f>LAMPIRAN!F15*4</f>
        <v>1842301149.8507702</v>
      </c>
      <c r="R30" s="136"/>
      <c r="S30" s="136"/>
      <c r="T30" s="137"/>
      <c r="U30" s="28">
        <f>Q30/M30-1</f>
        <v>0.47736785666536297</v>
      </c>
      <c r="V30" s="7"/>
      <c r="W30" s="2"/>
      <c r="X30" s="3"/>
      <c r="Y30" s="3"/>
      <c r="Z30" s="3"/>
      <c r="AA30" s="3"/>
      <c r="AB30" s="3"/>
      <c r="AC30" s="3"/>
      <c r="AD30" s="3"/>
      <c r="AE30" s="3"/>
      <c r="AF30" s="3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</row>
    <row r="31" spans="1:227" s="25" customFormat="1" x14ac:dyDescent="0.25">
      <c r="A31" s="4"/>
      <c r="B31" s="2"/>
      <c r="C31" s="30"/>
      <c r="D31" s="30"/>
      <c r="E31" s="32"/>
      <c r="F31" s="32"/>
      <c r="G31" s="32"/>
      <c r="H31" s="32"/>
      <c r="I31" s="33"/>
      <c r="J31" s="33"/>
      <c r="K31" s="32"/>
      <c r="L31" s="32"/>
      <c r="M31" s="135"/>
      <c r="N31" s="136"/>
      <c r="O31" s="136"/>
      <c r="P31" s="137"/>
      <c r="Q31" s="146"/>
      <c r="R31" s="147"/>
      <c r="S31" s="147"/>
      <c r="T31" s="148"/>
      <c r="U31" s="28"/>
      <c r="V31" s="7"/>
      <c r="W31" s="2"/>
      <c r="X31" s="3"/>
      <c r="Y31" s="3"/>
      <c r="Z31" s="3"/>
      <c r="AA31" s="3"/>
      <c r="AB31" s="3"/>
      <c r="AC31" s="3"/>
      <c r="AD31" s="3"/>
      <c r="AE31" s="3"/>
      <c r="AF31" s="3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</row>
    <row r="32" spans="1:227" s="25" customFormat="1" x14ac:dyDescent="0.25">
      <c r="A32" s="4"/>
      <c r="B32" s="2"/>
      <c r="C32" s="30"/>
      <c r="D32" s="30"/>
      <c r="E32" s="30"/>
      <c r="F32" s="30"/>
      <c r="G32" s="30"/>
      <c r="H32" s="30"/>
      <c r="I32" s="132"/>
      <c r="J32" s="132"/>
      <c r="K32" s="132"/>
      <c r="L32" s="133"/>
      <c r="M32" s="135"/>
      <c r="N32" s="136"/>
      <c r="O32" s="136"/>
      <c r="P32" s="137"/>
      <c r="Q32" s="146"/>
      <c r="R32" s="147"/>
      <c r="S32" s="147"/>
      <c r="T32" s="148"/>
      <c r="U32" s="34"/>
      <c r="V32" s="7"/>
      <c r="W32" s="2"/>
      <c r="X32" s="3"/>
      <c r="Y32" s="3"/>
      <c r="Z32" s="3"/>
      <c r="AA32" s="3"/>
      <c r="AB32" s="3"/>
      <c r="AC32" s="3"/>
      <c r="AD32" s="3"/>
      <c r="AE32" s="3"/>
      <c r="AF32" s="3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</row>
    <row r="33" spans="1:227" s="25" customFormat="1" x14ac:dyDescent="0.25">
      <c r="A33" s="4"/>
      <c r="B33" s="2"/>
      <c r="C33" s="141" t="str">
        <f>C27</f>
        <v>Est Sales periode Program Mar-Jun 2024</v>
      </c>
      <c r="D33" s="141"/>
      <c r="E33" s="141"/>
      <c r="F33" s="141"/>
      <c r="G33" s="141"/>
      <c r="H33" s="141"/>
      <c r="I33" s="141"/>
      <c r="J33" s="141"/>
      <c r="K33" s="141"/>
      <c r="L33" s="142"/>
      <c r="M33" s="138">
        <f>M30*4</f>
        <v>4988063444.1556501</v>
      </c>
      <c r="N33" s="139"/>
      <c r="O33" s="139"/>
      <c r="P33" s="140"/>
      <c r="Q33" s="138">
        <f>Q30*4</f>
        <v>7369204599.4030809</v>
      </c>
      <c r="R33" s="139"/>
      <c r="S33" s="139"/>
      <c r="T33" s="140"/>
      <c r="U33" s="28">
        <f>Q33/M33-1</f>
        <v>0.47736785666536297</v>
      </c>
      <c r="V33" s="7"/>
      <c r="W33" s="31"/>
      <c r="X33" s="29">
        <f>M33</f>
        <v>4988063444.1556501</v>
      </c>
      <c r="Y33" s="29">
        <f>Q33</f>
        <v>7369204599.4030809</v>
      </c>
      <c r="Z33" s="3"/>
      <c r="AA33" s="3"/>
      <c r="AB33" s="3"/>
      <c r="AC33" s="3"/>
      <c r="AD33" s="3"/>
      <c r="AE33" s="3"/>
      <c r="AF33" s="3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</row>
    <row r="34" spans="1:227" s="25" customFormat="1" x14ac:dyDescent="0.25">
      <c r="A34" s="4"/>
      <c r="B34" s="2"/>
      <c r="C34" s="144"/>
      <c r="D34" s="144"/>
      <c r="E34" s="144"/>
      <c r="F34" s="144"/>
      <c r="G34" s="144"/>
      <c r="H34" s="144"/>
      <c r="I34" s="144"/>
      <c r="J34" s="144"/>
      <c r="K34" s="144"/>
      <c r="L34" s="144"/>
      <c r="M34" s="168"/>
      <c r="N34" s="168"/>
      <c r="O34" s="168"/>
      <c r="P34" s="168"/>
      <c r="Q34" s="168"/>
      <c r="R34" s="168"/>
      <c r="S34" s="168"/>
      <c r="T34" s="35"/>
      <c r="U34" s="2"/>
      <c r="V34" s="7"/>
      <c r="W34" s="31"/>
      <c r="X34" s="3"/>
      <c r="Y34" s="3"/>
      <c r="Z34" s="3"/>
      <c r="AA34" s="3"/>
      <c r="AB34" s="3"/>
      <c r="AC34" s="3"/>
      <c r="AD34" s="3"/>
      <c r="AE34" s="3"/>
      <c r="AF34" s="3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</row>
    <row r="35" spans="1:227" s="25" customFormat="1" x14ac:dyDescent="0.25">
      <c r="A35" s="4"/>
      <c r="B35" s="10" t="s">
        <v>60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125" t="s">
        <v>20</v>
      </c>
      <c r="N35" s="125"/>
      <c r="O35" s="125"/>
      <c r="P35" s="125"/>
      <c r="Q35" s="126"/>
      <c r="R35" s="127"/>
      <c r="S35" s="127"/>
      <c r="T35" s="128"/>
      <c r="U35" s="26"/>
      <c r="V35" s="7"/>
      <c r="W35" s="2"/>
      <c r="X35" s="3"/>
      <c r="Y35" s="3"/>
      <c r="Z35" s="3"/>
      <c r="AA35" s="3"/>
      <c r="AB35" s="3"/>
      <c r="AC35" s="3"/>
      <c r="AD35" s="3"/>
      <c r="AE35" s="3"/>
      <c r="AF35" s="3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</row>
    <row r="36" spans="1:227" x14ac:dyDescent="0.25">
      <c r="A36" s="4"/>
      <c r="C36" s="27" t="s">
        <v>59</v>
      </c>
      <c r="D36" s="8"/>
      <c r="E36" s="8"/>
      <c r="F36" s="8"/>
      <c r="G36" s="8"/>
      <c r="H36" s="8"/>
      <c r="I36" s="8"/>
      <c r="J36" s="8"/>
      <c r="K36" s="8"/>
      <c r="L36" s="36"/>
      <c r="M36" s="149">
        <f>LAMPIRAN!O17</f>
        <v>27910862.420239165</v>
      </c>
      <c r="N36" s="150"/>
      <c r="O36" s="150"/>
      <c r="P36" s="151"/>
      <c r="Q36" s="152"/>
      <c r="R36" s="153"/>
      <c r="S36" s="153"/>
      <c r="T36" s="154"/>
      <c r="U36" s="28"/>
      <c r="V36" s="7"/>
    </row>
    <row r="37" spans="1:227" x14ac:dyDescent="0.25">
      <c r="A37" s="4"/>
      <c r="C37" s="155"/>
      <c r="D37" s="155"/>
      <c r="E37" s="155"/>
      <c r="F37" s="155"/>
      <c r="G37" s="155"/>
      <c r="H37" s="155"/>
      <c r="I37" s="155"/>
      <c r="J37" s="155"/>
      <c r="K37" s="155"/>
      <c r="L37" s="156"/>
      <c r="M37" s="152"/>
      <c r="N37" s="153"/>
      <c r="O37" s="153"/>
      <c r="P37" s="154"/>
      <c r="Q37" s="152"/>
      <c r="R37" s="153"/>
      <c r="S37" s="153"/>
      <c r="T37" s="154"/>
      <c r="U37" s="34"/>
      <c r="V37" s="7"/>
    </row>
    <row r="38" spans="1:227" x14ac:dyDescent="0.25">
      <c r="A38" s="4"/>
      <c r="C38" s="161"/>
      <c r="D38" s="161"/>
      <c r="E38" s="161"/>
      <c r="F38" s="161"/>
      <c r="G38" s="161"/>
      <c r="H38" s="161"/>
      <c r="I38" s="161"/>
      <c r="J38" s="161"/>
      <c r="K38" s="161"/>
      <c r="L38" s="162"/>
      <c r="M38" s="163"/>
      <c r="N38" s="163"/>
      <c r="O38" s="163"/>
      <c r="P38" s="163"/>
      <c r="Q38" s="164"/>
      <c r="R38" s="164"/>
      <c r="S38" s="164"/>
      <c r="T38" s="164"/>
      <c r="U38" s="37"/>
      <c r="V38" s="7"/>
    </row>
    <row r="39" spans="1:227" x14ac:dyDescent="0.25">
      <c r="A39" s="4"/>
      <c r="C39" s="127" t="s">
        <v>21</v>
      </c>
      <c r="D39" s="127"/>
      <c r="E39" s="127"/>
      <c r="F39" s="127"/>
      <c r="G39" s="127"/>
      <c r="H39" s="127"/>
      <c r="I39" s="127"/>
      <c r="J39" s="127"/>
      <c r="K39" s="127"/>
      <c r="L39" s="128"/>
      <c r="M39" s="165">
        <f>M36</f>
        <v>27910862.420239165</v>
      </c>
      <c r="N39" s="166"/>
      <c r="O39" s="166"/>
      <c r="P39" s="166"/>
      <c r="Q39" s="166"/>
      <c r="R39" s="166"/>
      <c r="S39" s="166"/>
      <c r="T39" s="166"/>
      <c r="U39" s="167"/>
      <c r="V39" s="7"/>
      <c r="X39" s="38">
        <f>M39</f>
        <v>27910862.420239165</v>
      </c>
    </row>
    <row r="40" spans="1:227" x14ac:dyDescent="0.25">
      <c r="A40" s="4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0"/>
      <c r="N40" s="40"/>
      <c r="O40" s="40"/>
      <c r="P40" s="40"/>
      <c r="Q40" s="40"/>
      <c r="R40" s="40"/>
      <c r="S40" s="40"/>
      <c r="T40" s="40"/>
      <c r="U40" s="40"/>
      <c r="V40" s="7"/>
    </row>
    <row r="41" spans="1:227" x14ac:dyDescent="0.25">
      <c r="A41" s="4"/>
      <c r="B41" s="10" t="s">
        <v>61</v>
      </c>
      <c r="V41" s="7"/>
    </row>
    <row r="42" spans="1:227" x14ac:dyDescent="0.25">
      <c r="A42" s="4"/>
      <c r="B42" s="157">
        <f>M39</f>
        <v>27910862.420239165</v>
      </c>
      <c r="C42" s="157"/>
      <c r="D42" s="157"/>
      <c r="E42" s="41" t="s">
        <v>2</v>
      </c>
      <c r="F42" s="157">
        <f>Q33</f>
        <v>7369204599.4030809</v>
      </c>
      <c r="G42" s="157"/>
      <c r="H42" s="157"/>
      <c r="I42" s="42">
        <f>B42/F42</f>
        <v>3.7874999999999996E-3</v>
      </c>
      <c r="K42" s="43"/>
      <c r="L42" s="1"/>
      <c r="M42" s="43"/>
      <c r="N42" s="1"/>
      <c r="O42" s="1"/>
      <c r="P42" s="1"/>
      <c r="Q42" s="44"/>
      <c r="V42" s="7"/>
    </row>
    <row r="43" spans="1:227" x14ac:dyDescent="0.25">
      <c r="A43" s="4"/>
      <c r="B43" s="45" t="s">
        <v>22</v>
      </c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7"/>
    </row>
    <row r="44" spans="1:227" x14ac:dyDescent="0.25">
      <c r="A44" s="4"/>
      <c r="B44" s="158" t="s">
        <v>23</v>
      </c>
      <c r="C44" s="159"/>
      <c r="D44" s="158" t="s">
        <v>24</v>
      </c>
      <c r="E44" s="159"/>
      <c r="F44" s="159"/>
      <c r="G44" s="160"/>
      <c r="H44" s="159" t="s">
        <v>25</v>
      </c>
      <c r="I44" s="159"/>
      <c r="J44" s="158" t="s">
        <v>25</v>
      </c>
      <c r="K44" s="159"/>
      <c r="L44" s="160"/>
      <c r="M44" s="159" t="s">
        <v>26</v>
      </c>
      <c r="N44" s="159"/>
      <c r="O44" s="159"/>
      <c r="P44" s="159"/>
      <c r="Q44" s="158" t="s">
        <v>27</v>
      </c>
      <c r="R44" s="159"/>
      <c r="S44" s="159"/>
      <c r="T44" s="160"/>
      <c r="U44" s="47" t="s">
        <v>28</v>
      </c>
      <c r="V44" s="7"/>
    </row>
    <row r="45" spans="1:227" x14ac:dyDescent="0.25">
      <c r="A45" s="4"/>
      <c r="B45" s="48"/>
      <c r="C45" s="49"/>
      <c r="D45" s="48"/>
      <c r="E45" s="49"/>
      <c r="F45" s="49"/>
      <c r="G45" s="50"/>
      <c r="H45" s="172">
        <v>2024</v>
      </c>
      <c r="I45" s="172"/>
      <c r="J45" s="173" t="s">
        <v>29</v>
      </c>
      <c r="K45" s="172"/>
      <c r="L45" s="174"/>
      <c r="M45" s="172" t="s">
        <v>30</v>
      </c>
      <c r="N45" s="172"/>
      <c r="O45" s="172"/>
      <c r="P45" s="172"/>
      <c r="Q45" s="173" t="s">
        <v>31</v>
      </c>
      <c r="R45" s="172"/>
      <c r="S45" s="172"/>
      <c r="T45" s="174"/>
      <c r="U45" s="50"/>
      <c r="V45" s="7"/>
    </row>
    <row r="46" spans="1:227" x14ac:dyDescent="0.25">
      <c r="A46" s="4"/>
      <c r="B46" s="169"/>
      <c r="C46" s="170"/>
      <c r="D46" s="51"/>
      <c r="E46" s="52"/>
      <c r="F46" s="52"/>
      <c r="G46" s="53"/>
      <c r="H46" s="169" t="s">
        <v>88</v>
      </c>
      <c r="I46" s="170"/>
      <c r="J46" s="51"/>
      <c r="K46" s="52"/>
      <c r="L46" s="53"/>
      <c r="M46" s="52"/>
      <c r="N46" s="52"/>
      <c r="O46" s="52"/>
      <c r="P46" s="53"/>
      <c r="Q46" s="54"/>
      <c r="R46" s="46"/>
      <c r="S46" s="46"/>
      <c r="T46" s="55"/>
      <c r="U46" s="56"/>
      <c r="V46" s="7"/>
    </row>
    <row r="47" spans="1:227" x14ac:dyDescent="0.25">
      <c r="A47" s="4"/>
      <c r="B47" s="57"/>
      <c r="C47" s="58"/>
      <c r="D47" s="57"/>
      <c r="E47" s="58"/>
      <c r="F47" s="58"/>
      <c r="G47" s="59"/>
      <c r="H47" s="58"/>
      <c r="I47" s="58"/>
      <c r="J47" s="57"/>
      <c r="K47" s="58"/>
      <c r="L47" s="59"/>
      <c r="M47" s="58"/>
      <c r="N47" s="58"/>
      <c r="O47" s="58"/>
      <c r="P47" s="59"/>
      <c r="Q47" s="57"/>
      <c r="R47" s="58"/>
      <c r="S47" s="58"/>
      <c r="T47" s="59"/>
      <c r="U47" s="60"/>
      <c r="V47" s="7"/>
    </row>
    <row r="48" spans="1:227" s="25" customFormat="1" x14ac:dyDescent="0.25">
      <c r="A48" s="4"/>
      <c r="B48" s="10" t="s">
        <v>32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7"/>
      <c r="W48" s="2"/>
      <c r="X48" s="3"/>
      <c r="Y48" s="3"/>
      <c r="Z48" s="3"/>
      <c r="AA48" s="3"/>
      <c r="AB48" s="3"/>
      <c r="AC48" s="3"/>
      <c r="AD48" s="3"/>
      <c r="AE48" s="3"/>
      <c r="AF48" s="3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</row>
    <row r="49" spans="1:227" s="25" customFormat="1" x14ac:dyDescent="0.25">
      <c r="A49" s="4"/>
      <c r="B49" s="2"/>
      <c r="C49" s="171"/>
      <c r="D49" s="171"/>
      <c r="E49" s="171"/>
      <c r="F49" s="171"/>
      <c r="G49" s="171"/>
      <c r="H49" s="171"/>
      <c r="I49" s="171"/>
      <c r="J49" s="171"/>
      <c r="K49" s="171"/>
      <c r="L49" s="171"/>
      <c r="M49" s="171"/>
      <c r="N49" s="171"/>
      <c r="O49" s="171"/>
      <c r="P49" s="171"/>
      <c r="Q49" s="171"/>
      <c r="R49" s="171"/>
      <c r="S49" s="171"/>
      <c r="T49" s="171"/>
      <c r="U49" s="171"/>
      <c r="V49" s="7"/>
      <c r="W49" s="2"/>
      <c r="X49" s="3"/>
      <c r="Y49" s="3"/>
      <c r="Z49" s="3"/>
      <c r="AA49" s="3"/>
      <c r="AB49" s="3"/>
      <c r="AC49" s="3"/>
      <c r="AD49" s="3"/>
      <c r="AE49" s="3"/>
      <c r="AF49" s="3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</row>
    <row r="50" spans="1:227" s="25" customFormat="1" x14ac:dyDescent="0.25">
      <c r="A50" s="4"/>
      <c r="B50" s="10" t="s">
        <v>33</v>
      </c>
      <c r="C50" s="2"/>
      <c r="D50" s="2"/>
      <c r="E50" s="2"/>
      <c r="F50" s="2" t="s">
        <v>62</v>
      </c>
      <c r="G50" s="2"/>
      <c r="H50" s="2"/>
      <c r="I50" s="2"/>
      <c r="J50" s="2"/>
      <c r="K50" s="2"/>
      <c r="L50" s="2"/>
      <c r="M50" s="2"/>
      <c r="N50" s="2"/>
      <c r="O50" s="125">
        <v>30</v>
      </c>
      <c r="P50" s="125"/>
      <c r="Q50" s="125">
        <v>9</v>
      </c>
      <c r="R50" s="125"/>
      <c r="S50" s="26">
        <v>24</v>
      </c>
      <c r="T50" s="2"/>
      <c r="U50" s="2"/>
      <c r="V50" s="7"/>
      <c r="W50" s="2"/>
      <c r="X50" s="3"/>
      <c r="Y50" s="3"/>
      <c r="Z50" s="3"/>
      <c r="AA50" s="3"/>
      <c r="AB50" s="3"/>
      <c r="AC50" s="3"/>
      <c r="AD50" s="3"/>
      <c r="AE50" s="3"/>
      <c r="AF50" s="3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</row>
    <row r="51" spans="1:227" s="25" customFormat="1" x14ac:dyDescent="0.25">
      <c r="A51" s="4"/>
      <c r="B51" s="2"/>
      <c r="C51" s="2"/>
      <c r="D51" s="2"/>
      <c r="E51" s="2"/>
      <c r="F51" s="2" t="s">
        <v>34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7"/>
      <c r="W51" s="2"/>
      <c r="X51" s="3"/>
      <c r="Y51" s="3"/>
      <c r="Z51" s="3"/>
      <c r="AA51" s="3"/>
      <c r="AB51" s="3"/>
      <c r="AC51" s="3"/>
      <c r="AD51" s="3"/>
      <c r="AE51" s="3"/>
      <c r="AF51" s="3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</row>
    <row r="52" spans="1:227" s="25" customFormat="1" x14ac:dyDescent="0.25">
      <c r="A52" s="4"/>
      <c r="B52" s="2"/>
      <c r="C52" s="2"/>
      <c r="D52" s="2"/>
      <c r="E52" s="2"/>
      <c r="F52" s="2"/>
      <c r="G52" s="2" t="s">
        <v>35</v>
      </c>
      <c r="H52" s="2"/>
      <c r="I52" s="2"/>
      <c r="J52" s="2"/>
      <c r="K52" s="11" t="s">
        <v>36</v>
      </c>
      <c r="L52" s="2"/>
      <c r="M52" s="2"/>
      <c r="N52" s="2"/>
      <c r="O52" s="2" t="s">
        <v>37</v>
      </c>
      <c r="P52" s="2"/>
      <c r="Q52" s="2"/>
      <c r="R52" s="2"/>
      <c r="S52" s="2"/>
      <c r="T52" s="2"/>
      <c r="U52" s="2"/>
      <c r="V52" s="7"/>
      <c r="W52" s="2"/>
      <c r="X52" s="3"/>
      <c r="Y52" s="3"/>
      <c r="Z52" s="3"/>
      <c r="AA52" s="3"/>
      <c r="AB52" s="3"/>
      <c r="AC52" s="3"/>
      <c r="AD52" s="3"/>
      <c r="AE52" s="3"/>
      <c r="AF52" s="3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</row>
    <row r="53" spans="1:227" s="25" customFormat="1" x14ac:dyDescent="0.25">
      <c r="A53" s="4"/>
      <c r="B53" s="2"/>
      <c r="C53" s="2"/>
      <c r="D53" s="2"/>
      <c r="E53" s="2"/>
      <c r="F53" s="2"/>
      <c r="G53" s="2" t="s">
        <v>38</v>
      </c>
      <c r="H53" s="2"/>
      <c r="I53" s="2"/>
      <c r="J53" s="2"/>
      <c r="K53" s="11" t="s">
        <v>39</v>
      </c>
      <c r="L53" s="2"/>
      <c r="M53" s="2"/>
      <c r="N53" s="2"/>
      <c r="O53" s="2" t="s">
        <v>40</v>
      </c>
      <c r="P53" s="2"/>
      <c r="Q53" s="2"/>
      <c r="R53" s="2"/>
      <c r="S53" s="2"/>
      <c r="T53" s="2"/>
      <c r="U53" s="2"/>
      <c r="V53" s="7"/>
      <c r="W53" s="2"/>
      <c r="X53" s="3"/>
      <c r="Y53" s="3"/>
      <c r="Z53" s="3"/>
      <c r="AA53" s="3"/>
      <c r="AB53" s="3"/>
      <c r="AC53" s="3"/>
      <c r="AD53" s="3"/>
      <c r="AE53" s="3"/>
      <c r="AF53" s="3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</row>
    <row r="54" spans="1:227" s="25" customFormat="1" x14ac:dyDescent="0.25">
      <c r="A54" s="4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7"/>
      <c r="W54" s="2"/>
      <c r="X54" s="3"/>
      <c r="Y54" s="3"/>
      <c r="Z54" s="3"/>
      <c r="AA54" s="3"/>
      <c r="AB54" s="3"/>
      <c r="AC54" s="3"/>
      <c r="AD54" s="3"/>
      <c r="AE54" s="3"/>
      <c r="AF54" s="3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</row>
    <row r="55" spans="1:227" s="25" customFormat="1" x14ac:dyDescent="0.25">
      <c r="A55" s="4"/>
      <c r="B55" s="2" t="s">
        <v>41</v>
      </c>
      <c r="C55" s="3"/>
      <c r="D55" s="3"/>
      <c r="E55" s="3"/>
      <c r="F55" s="2" t="s">
        <v>42</v>
      </c>
      <c r="G55" s="2"/>
      <c r="H55" s="2"/>
      <c r="I55" s="3"/>
      <c r="J55" s="3"/>
      <c r="K55" s="3"/>
      <c r="L55" s="3"/>
      <c r="M55" s="3"/>
      <c r="N55" s="3"/>
      <c r="O55" s="3"/>
      <c r="P55" s="3"/>
      <c r="Q55" s="3"/>
      <c r="R55" s="2"/>
      <c r="S55" s="3"/>
      <c r="T55" s="2"/>
      <c r="U55" s="3"/>
      <c r="V55" s="7"/>
      <c r="W55" s="62"/>
      <c r="X55" s="3"/>
      <c r="Y55" s="3"/>
      <c r="Z55" s="3"/>
      <c r="AA55" s="3"/>
      <c r="AB55" s="3"/>
      <c r="AC55" s="3"/>
      <c r="AD55" s="3"/>
      <c r="AE55" s="3"/>
      <c r="AF55" s="3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</row>
    <row r="56" spans="1:227" s="25" customFormat="1" x14ac:dyDescent="0.25">
      <c r="A56" s="4"/>
      <c r="B56" s="3" t="s">
        <v>43</v>
      </c>
      <c r="C56" s="2"/>
      <c r="D56" s="3"/>
      <c r="E56" s="3" t="s">
        <v>44</v>
      </c>
      <c r="F56" s="3"/>
      <c r="G56" s="2"/>
      <c r="H56" s="3" t="s">
        <v>45</v>
      </c>
      <c r="I56" s="3"/>
      <c r="J56" s="3"/>
      <c r="K56" s="3"/>
      <c r="M56" s="3" t="s">
        <v>56</v>
      </c>
      <c r="O56" s="3"/>
      <c r="Q56" s="3"/>
      <c r="R56" s="3" t="s">
        <v>57</v>
      </c>
      <c r="S56" s="3"/>
      <c r="T56" s="3"/>
      <c r="U56" s="3" t="s">
        <v>58</v>
      </c>
      <c r="V56" s="63"/>
      <c r="W56" s="62"/>
      <c r="X56" s="3"/>
      <c r="Y56" s="3"/>
      <c r="Z56" s="3"/>
      <c r="AA56" s="3"/>
      <c r="AB56" s="3"/>
      <c r="AC56" s="3"/>
      <c r="AD56" s="3"/>
      <c r="AE56" s="3"/>
      <c r="AF56" s="3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</row>
    <row r="57" spans="1:227" s="25" customFormat="1" x14ac:dyDescent="0.25">
      <c r="A57" s="4"/>
      <c r="B57" s="3"/>
      <c r="C57" s="3"/>
      <c r="D57" s="3"/>
      <c r="E57" s="3"/>
      <c r="F57" s="3"/>
      <c r="G57" s="3"/>
      <c r="H57" s="3"/>
      <c r="I57" s="3"/>
      <c r="J57" s="3"/>
      <c r="K57" s="3"/>
      <c r="M57" s="3"/>
      <c r="O57" s="3"/>
      <c r="Q57" s="3"/>
      <c r="R57" s="3"/>
      <c r="S57" s="3"/>
      <c r="T57" s="3"/>
      <c r="U57" s="3"/>
      <c r="V57" s="63"/>
      <c r="W57" s="62"/>
      <c r="X57" s="3"/>
      <c r="Y57" s="3"/>
      <c r="Z57" s="3"/>
      <c r="AA57" s="3"/>
      <c r="AB57" s="3"/>
      <c r="AC57" s="3"/>
      <c r="AD57" s="3"/>
      <c r="AE57" s="3"/>
      <c r="AF57" s="3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</row>
    <row r="58" spans="1:227" s="25" customFormat="1" ht="41.45" customHeight="1" x14ac:dyDescent="0.25">
      <c r="A58" s="4"/>
      <c r="B58" s="3"/>
      <c r="C58" s="3"/>
      <c r="D58" s="3"/>
      <c r="E58" s="3"/>
      <c r="F58" s="3"/>
      <c r="G58" s="3"/>
      <c r="H58" s="3"/>
      <c r="I58" s="3"/>
      <c r="J58" s="3"/>
      <c r="K58" s="3"/>
      <c r="M58" s="3"/>
      <c r="O58" s="3"/>
      <c r="Q58" s="3"/>
      <c r="R58" s="3"/>
      <c r="S58" s="3"/>
      <c r="T58" s="3"/>
      <c r="U58" s="3"/>
      <c r="V58" s="63"/>
      <c r="W58" s="62"/>
      <c r="X58" s="3"/>
      <c r="Y58" s="3"/>
      <c r="Z58" s="3"/>
      <c r="AA58" s="3"/>
      <c r="AB58" s="3"/>
      <c r="AC58" s="3"/>
      <c r="AD58" s="3"/>
      <c r="AE58" s="3"/>
      <c r="AF58" s="3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</row>
    <row r="59" spans="1:227" s="25" customFormat="1" x14ac:dyDescent="0.25">
      <c r="A59" s="4"/>
      <c r="B59" s="6" t="s">
        <v>46</v>
      </c>
      <c r="C59" s="6"/>
      <c r="D59" s="6"/>
      <c r="E59" s="6" t="s">
        <v>47</v>
      </c>
      <c r="F59" s="6"/>
      <c r="G59" s="39"/>
      <c r="H59" s="6" t="s">
        <v>48</v>
      </c>
      <c r="I59" s="6"/>
      <c r="J59" s="6" t="s">
        <v>49</v>
      </c>
      <c r="K59" s="6"/>
      <c r="M59" s="6" t="s">
        <v>50</v>
      </c>
      <c r="O59" s="6"/>
      <c r="P59" s="1" t="s">
        <v>55</v>
      </c>
      <c r="Q59" s="6"/>
      <c r="R59" s="6" t="s">
        <v>51</v>
      </c>
      <c r="S59" s="6"/>
      <c r="T59" s="6"/>
      <c r="U59" s="6" t="s">
        <v>52</v>
      </c>
      <c r="V59" s="7"/>
      <c r="W59" s="62"/>
      <c r="X59" s="3"/>
      <c r="Y59" s="3"/>
      <c r="Z59" s="3"/>
      <c r="AA59" s="3"/>
      <c r="AB59" s="3"/>
      <c r="AC59" s="3"/>
      <c r="AD59" s="3"/>
      <c r="AE59" s="3"/>
      <c r="AF59" s="3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</row>
    <row r="60" spans="1:227" s="25" customFormat="1" x14ac:dyDescent="0.25">
      <c r="A60" s="4"/>
      <c r="B60" s="68" t="s">
        <v>53</v>
      </c>
      <c r="C60" s="64"/>
      <c r="D60" s="3"/>
      <c r="E60" s="3" t="s">
        <v>53</v>
      </c>
      <c r="F60" s="2"/>
      <c r="G60" s="3"/>
      <c r="H60" s="3" t="s">
        <v>54</v>
      </c>
      <c r="I60" s="3"/>
      <c r="J60" s="3" t="s">
        <v>54</v>
      </c>
      <c r="K60" s="3"/>
      <c r="M60" s="3" t="s">
        <v>54</v>
      </c>
      <c r="O60" s="3"/>
      <c r="P60" s="3" t="s">
        <v>54</v>
      </c>
      <c r="Q60" s="3"/>
      <c r="R60" s="3" t="s">
        <v>54</v>
      </c>
      <c r="S60" s="3"/>
      <c r="T60" s="2"/>
      <c r="U60" s="3" t="s">
        <v>54</v>
      </c>
      <c r="V60" s="63"/>
      <c r="W60" s="2"/>
      <c r="X60" s="3"/>
      <c r="Y60" s="3"/>
      <c r="Z60" s="3"/>
      <c r="AA60" s="3"/>
      <c r="AB60" s="3"/>
      <c r="AC60" s="3"/>
      <c r="AD60" s="3"/>
      <c r="AE60" s="3"/>
      <c r="AF60" s="3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</row>
    <row r="61" spans="1:227" s="25" customFormat="1" ht="15.75" thickBot="1" x14ac:dyDescent="0.3">
      <c r="A61" s="65"/>
      <c r="B61" s="66"/>
      <c r="C61" s="66"/>
      <c r="D61" s="66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6"/>
      <c r="P61" s="66"/>
      <c r="Q61" s="66"/>
      <c r="R61" s="66"/>
      <c r="S61" s="66"/>
      <c r="T61" s="66"/>
      <c r="U61" s="66"/>
      <c r="V61" s="67"/>
      <c r="W61" s="2"/>
      <c r="X61" s="3"/>
      <c r="Y61" s="3"/>
      <c r="Z61" s="3"/>
      <c r="AA61" s="3"/>
      <c r="AB61" s="3"/>
      <c r="AC61" s="3"/>
      <c r="AD61" s="3"/>
      <c r="AE61" s="3"/>
      <c r="AF61" s="3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</row>
    <row r="62" spans="1:227" ht="15.75" thickTop="1" x14ac:dyDescent="0.25"/>
    <row r="69" spans="18:18" x14ac:dyDescent="0.25">
      <c r="R69"/>
    </row>
  </sheetData>
  <mergeCells count="78">
    <mergeCell ref="B46:C46"/>
    <mergeCell ref="C49:U49"/>
    <mergeCell ref="O50:P50"/>
    <mergeCell ref="Q50:R50"/>
    <mergeCell ref="M44:P44"/>
    <mergeCell ref="Q44:T44"/>
    <mergeCell ref="H45:I45"/>
    <mergeCell ref="J45:L45"/>
    <mergeCell ref="M45:P45"/>
    <mergeCell ref="Q45:T45"/>
    <mergeCell ref="J44:L44"/>
    <mergeCell ref="H46:I46"/>
    <mergeCell ref="Q32:T32"/>
    <mergeCell ref="C33:L33"/>
    <mergeCell ref="B42:D42"/>
    <mergeCell ref="F42:H42"/>
    <mergeCell ref="B44:C44"/>
    <mergeCell ref="D44:G44"/>
    <mergeCell ref="H44:I44"/>
    <mergeCell ref="C38:L38"/>
    <mergeCell ref="M38:P38"/>
    <mergeCell ref="Q38:T38"/>
    <mergeCell ref="C39:L39"/>
    <mergeCell ref="M39:U39"/>
    <mergeCell ref="C34:L34"/>
    <mergeCell ref="M34:P34"/>
    <mergeCell ref="Q34:S34"/>
    <mergeCell ref="M35:P35"/>
    <mergeCell ref="Q35:T35"/>
    <mergeCell ref="M36:P36"/>
    <mergeCell ref="Q36:T36"/>
    <mergeCell ref="C37:L37"/>
    <mergeCell ref="M37:P37"/>
    <mergeCell ref="Q37:T37"/>
    <mergeCell ref="M33:P33"/>
    <mergeCell ref="Q33:T33"/>
    <mergeCell ref="M30:P30"/>
    <mergeCell ref="Q30:T30"/>
    <mergeCell ref="C27:L27"/>
    <mergeCell ref="M27:P27"/>
    <mergeCell ref="Q27:T27"/>
    <mergeCell ref="C28:U28"/>
    <mergeCell ref="B29:H29"/>
    <mergeCell ref="I29:L29"/>
    <mergeCell ref="M29:P29"/>
    <mergeCell ref="Q29:T29"/>
    <mergeCell ref="M31:P31"/>
    <mergeCell ref="Q31:T31"/>
    <mergeCell ref="I32:L32"/>
    <mergeCell ref="M32:P32"/>
    <mergeCell ref="M25:P25"/>
    <mergeCell ref="Q25:T25"/>
    <mergeCell ref="I26:L26"/>
    <mergeCell ref="M26:P26"/>
    <mergeCell ref="Q26:T26"/>
    <mergeCell ref="M24:P24"/>
    <mergeCell ref="Q24:T24"/>
    <mergeCell ref="J7:L7"/>
    <mergeCell ref="M7:O7"/>
    <mergeCell ref="Q7:U7"/>
    <mergeCell ref="B8:U8"/>
    <mergeCell ref="B14:D14"/>
    <mergeCell ref="C22:U22"/>
    <mergeCell ref="C23:E23"/>
    <mergeCell ref="F23:L23"/>
    <mergeCell ref="M23:P23"/>
    <mergeCell ref="Q23:T23"/>
    <mergeCell ref="A1:V1"/>
    <mergeCell ref="B5:L5"/>
    <mergeCell ref="M5:O5"/>
    <mergeCell ref="Q5:U5"/>
    <mergeCell ref="B13:D13"/>
    <mergeCell ref="M6:O6"/>
    <mergeCell ref="Q6:U6"/>
    <mergeCell ref="B11:D11"/>
    <mergeCell ref="B12:D12"/>
    <mergeCell ref="B9:D9"/>
    <mergeCell ref="C7:E7"/>
  </mergeCells>
  <pageMargins left="0.7" right="0.7" top="0.75" bottom="0.75" header="0.3" footer="0.3"/>
  <pageSetup paperSize="9" scale="7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Box">
              <controlPr defaultSize="0" autoFill="0" autoLine="0" autoPict="0">
                <anchor moveWithCells="1" sizeWithCells="1">
                  <from>
                    <xdr:col>5</xdr:col>
                    <xdr:colOff>152400</xdr:colOff>
                    <xdr:row>51</xdr:row>
                    <xdr:rowOff>142875</xdr:rowOff>
                  </from>
                  <to>
                    <xdr:col>6</xdr:col>
                    <xdr:colOff>57150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 sizeWithCells="1">
                  <from>
                    <xdr:col>5</xdr:col>
                    <xdr:colOff>152400</xdr:colOff>
                    <xdr:row>52</xdr:row>
                    <xdr:rowOff>104775</xdr:rowOff>
                  </from>
                  <to>
                    <xdr:col>6</xdr:col>
                    <xdr:colOff>57150</xdr:colOff>
                    <xdr:row>53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51</xdr:row>
                    <xdr:rowOff>142875</xdr:rowOff>
                  </from>
                  <to>
                    <xdr:col>10</xdr:col>
                    <xdr:colOff>28575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 sizeWithCells="1">
                  <from>
                    <xdr:col>9</xdr:col>
                    <xdr:colOff>152400</xdr:colOff>
                    <xdr:row>52</xdr:row>
                    <xdr:rowOff>104775</xdr:rowOff>
                  </from>
                  <to>
                    <xdr:col>10</xdr:col>
                    <xdr:colOff>28575</xdr:colOff>
                    <xdr:row>53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 sizeWithCells="1">
                  <from>
                    <xdr:col>13</xdr:col>
                    <xdr:colOff>190500</xdr:colOff>
                    <xdr:row>51</xdr:row>
                    <xdr:rowOff>142875</xdr:rowOff>
                  </from>
                  <to>
                    <xdr:col>14</xdr:col>
                    <xdr:colOff>19050</xdr:colOff>
                    <xdr:row>52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 sizeWithCells="1">
                  <from>
                    <xdr:col>13</xdr:col>
                    <xdr:colOff>190500</xdr:colOff>
                    <xdr:row>52</xdr:row>
                    <xdr:rowOff>104775</xdr:rowOff>
                  </from>
                  <to>
                    <xdr:col>14</xdr:col>
                    <xdr:colOff>19050</xdr:colOff>
                    <xdr:row>53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22EE-26F3-48A6-B28A-CEB09B395F08}">
  <sheetPr>
    <pageSetUpPr fitToPage="1"/>
  </sheetPr>
  <dimension ref="A1:O19"/>
  <sheetViews>
    <sheetView showGridLines="0" zoomScale="75" zoomScaleNormal="75" workbookViewId="0">
      <selection activeCell="H20" sqref="H20"/>
    </sheetView>
  </sheetViews>
  <sheetFormatPr defaultRowHeight="15" x14ac:dyDescent="0.25"/>
  <cols>
    <col min="1" max="1" width="14.5703125" style="76" customWidth="1"/>
    <col min="2" max="2" width="8.7109375" style="76" bestFit="1" customWidth="1"/>
    <col min="3" max="3" width="15.7109375" style="76" bestFit="1" customWidth="1"/>
    <col min="4" max="4" width="8.140625" style="76" bestFit="1" customWidth="1"/>
    <col min="5" max="5" width="13.85546875" style="76" bestFit="1" customWidth="1"/>
    <col min="6" max="6" width="14.5703125" style="76" customWidth="1"/>
    <col min="7" max="9" width="13.85546875" style="76" bestFit="1" customWidth="1"/>
    <col min="10" max="10" width="5.7109375" style="76" bestFit="1" customWidth="1"/>
    <col min="11" max="12" width="6.28515625" style="76" bestFit="1" customWidth="1"/>
    <col min="13" max="14" width="11.5703125" style="76" bestFit="1" customWidth="1"/>
    <col min="15" max="15" width="13.85546875" style="76" bestFit="1" customWidth="1"/>
    <col min="16" max="16384" width="9.140625" style="76"/>
  </cols>
  <sheetData>
    <row r="1" spans="1:15" x14ac:dyDescent="0.25">
      <c r="A1" s="84" t="s">
        <v>69</v>
      </c>
      <c r="B1" s="84"/>
      <c r="C1" s="84"/>
      <c r="D1" s="85"/>
      <c r="E1" s="85"/>
      <c r="F1" s="85"/>
    </row>
    <row r="2" spans="1:15" x14ac:dyDescent="0.25">
      <c r="A2" s="84" t="s">
        <v>65</v>
      </c>
      <c r="B2" s="84"/>
      <c r="C2" s="84"/>
      <c r="D2" s="85"/>
      <c r="E2" s="85"/>
      <c r="F2" s="85"/>
    </row>
    <row r="3" spans="1:15" x14ac:dyDescent="0.25">
      <c r="A3" s="84" t="s">
        <v>64</v>
      </c>
      <c r="B3" s="84"/>
      <c r="C3" s="84"/>
      <c r="D3" s="85"/>
      <c r="E3" s="85"/>
      <c r="F3" s="85"/>
    </row>
    <row r="5" spans="1:15" ht="15.75" thickBot="1" x14ac:dyDescent="0.3"/>
    <row r="6" spans="1:15" ht="22.5" customHeight="1" x14ac:dyDescent="0.25">
      <c r="A6" s="177" t="s">
        <v>70</v>
      </c>
      <c r="B6" s="179" t="s">
        <v>80</v>
      </c>
      <c r="C6" s="179"/>
      <c r="D6" s="179" t="s">
        <v>81</v>
      </c>
      <c r="E6" s="179"/>
      <c r="F6" s="180" t="s">
        <v>83</v>
      </c>
      <c r="G6" s="182" t="s">
        <v>85</v>
      </c>
      <c r="H6" s="182"/>
      <c r="I6" s="182"/>
      <c r="J6" s="183" t="s">
        <v>84</v>
      </c>
      <c r="K6" s="183"/>
      <c r="L6" s="183"/>
      <c r="M6" s="183" t="s">
        <v>63</v>
      </c>
      <c r="N6" s="183"/>
      <c r="O6" s="184"/>
    </row>
    <row r="7" spans="1:15" ht="22.5" customHeight="1" thickBot="1" x14ac:dyDescent="0.3">
      <c r="A7" s="178"/>
      <c r="B7" s="86" t="s">
        <v>82</v>
      </c>
      <c r="C7" s="86" t="s">
        <v>71</v>
      </c>
      <c r="D7" s="86" t="s">
        <v>82</v>
      </c>
      <c r="E7" s="86" t="s">
        <v>71</v>
      </c>
      <c r="F7" s="181"/>
      <c r="G7" s="72">
        <v>0.97</v>
      </c>
      <c r="H7" s="72">
        <v>1</v>
      </c>
      <c r="I7" s="72">
        <v>1.01</v>
      </c>
      <c r="J7" s="73">
        <v>0.97</v>
      </c>
      <c r="K7" s="73">
        <v>1</v>
      </c>
      <c r="L7" s="73">
        <v>1.01</v>
      </c>
      <c r="M7" s="73">
        <v>0.78</v>
      </c>
      <c r="N7" s="73">
        <v>0.9</v>
      </c>
      <c r="O7" s="87">
        <v>1</v>
      </c>
    </row>
    <row r="8" spans="1:15" x14ac:dyDescent="0.25">
      <c r="A8" s="88" t="s">
        <v>72</v>
      </c>
      <c r="B8" s="77">
        <v>6345.4166666666579</v>
      </c>
      <c r="C8" s="77">
        <v>501173862.45039338</v>
      </c>
      <c r="D8" s="89">
        <f>B8/12</f>
        <v>528.78472222222149</v>
      </c>
      <c r="E8" s="89">
        <f>C8/12</f>
        <v>41764488.537532784</v>
      </c>
      <c r="F8" s="90">
        <f>E8*150%</f>
        <v>62646732.80629918</v>
      </c>
      <c r="G8" s="77">
        <f>$G$7*F8</f>
        <v>60767330.822110206</v>
      </c>
      <c r="H8" s="77">
        <f>$H$7*F8</f>
        <v>62646732.80629918</v>
      </c>
      <c r="I8" s="77">
        <f>$I$7*F8</f>
        <v>63273200.134362169</v>
      </c>
      <c r="J8" s="78">
        <v>7.0000000000000001E-3</v>
      </c>
      <c r="K8" s="78">
        <v>1.2E-2</v>
      </c>
      <c r="L8" s="78">
        <v>1.4999999999999999E-2</v>
      </c>
      <c r="M8" s="91">
        <f>G8*J8</f>
        <v>425371.31575477147</v>
      </c>
      <c r="N8" s="91">
        <f>H8*K8</f>
        <v>751760.79367559019</v>
      </c>
      <c r="O8" s="92">
        <f>I8*L8</f>
        <v>949098.00201543246</v>
      </c>
    </row>
    <row r="9" spans="1:15" x14ac:dyDescent="0.25">
      <c r="A9" s="93" t="s">
        <v>73</v>
      </c>
      <c r="B9" s="79">
        <v>5790.7499999999818</v>
      </c>
      <c r="C9" s="79">
        <v>517629972.15318799</v>
      </c>
      <c r="D9" s="94">
        <f t="shared" ref="D9:E14" si="0">B9/12</f>
        <v>482.56249999999847</v>
      </c>
      <c r="E9" s="94">
        <f t="shared" si="0"/>
        <v>43135831.012765668</v>
      </c>
      <c r="F9" s="95">
        <f>E9*150%</f>
        <v>64703746.519148499</v>
      </c>
      <c r="G9" s="79">
        <f t="shared" ref="G9:G14" si="1">$G$7*F9</f>
        <v>62762634.123574041</v>
      </c>
      <c r="H9" s="79">
        <f t="shared" ref="H9:H14" si="2">$H$7*F9</f>
        <v>64703746.519148499</v>
      </c>
      <c r="I9" s="79">
        <f t="shared" ref="I9:I14" si="3">$I$7*F9</f>
        <v>65350783.984339982</v>
      </c>
      <c r="J9" s="80">
        <v>7.0000000000000001E-3</v>
      </c>
      <c r="K9" s="80">
        <v>1.2E-2</v>
      </c>
      <c r="L9" s="80">
        <v>1.4999999999999999E-2</v>
      </c>
      <c r="M9" s="96">
        <f t="shared" ref="M9:M14" si="4">G9*J9</f>
        <v>439338.43886501831</v>
      </c>
      <c r="N9" s="96">
        <f t="shared" ref="N9:N14" si="5">H9*K9</f>
        <v>776444.95822978194</v>
      </c>
      <c r="O9" s="97">
        <f t="shared" ref="O9:O14" si="6">I9*L9</f>
        <v>980261.75976509973</v>
      </c>
    </row>
    <row r="10" spans="1:15" x14ac:dyDescent="0.25">
      <c r="A10" s="93" t="s">
        <v>74</v>
      </c>
      <c r="B10" s="79">
        <v>5753.1249999999918</v>
      </c>
      <c r="C10" s="79">
        <v>526028600.96397883</v>
      </c>
      <c r="D10" s="94">
        <f t="shared" si="0"/>
        <v>479.42708333333263</v>
      </c>
      <c r="E10" s="94">
        <f t="shared" si="0"/>
        <v>43835716.746998236</v>
      </c>
      <c r="F10" s="95">
        <f>E10*150%</f>
        <v>65753575.120497353</v>
      </c>
      <c r="G10" s="79">
        <f t="shared" si="1"/>
        <v>63780967.866882429</v>
      </c>
      <c r="H10" s="79">
        <f t="shared" si="2"/>
        <v>65753575.120497353</v>
      </c>
      <c r="I10" s="79">
        <f t="shared" si="3"/>
        <v>66411110.871702328</v>
      </c>
      <c r="J10" s="80">
        <v>7.0000000000000001E-3</v>
      </c>
      <c r="K10" s="80">
        <v>1.2E-2</v>
      </c>
      <c r="L10" s="80">
        <v>1.4999999999999999E-2</v>
      </c>
      <c r="M10" s="96">
        <f t="shared" si="4"/>
        <v>446466.77506817703</v>
      </c>
      <c r="N10" s="96">
        <f t="shared" si="5"/>
        <v>789042.90144596831</v>
      </c>
      <c r="O10" s="97">
        <f t="shared" si="6"/>
        <v>996166.66307553486</v>
      </c>
    </row>
    <row r="11" spans="1:15" x14ac:dyDescent="0.25">
      <c r="A11" s="93" t="s">
        <v>75</v>
      </c>
      <c r="B11" s="79">
        <v>5596.1249999999964</v>
      </c>
      <c r="C11" s="79">
        <v>480502572.28815806</v>
      </c>
      <c r="D11" s="94">
        <f t="shared" si="0"/>
        <v>466.34374999999972</v>
      </c>
      <c r="E11" s="94">
        <f t="shared" si="0"/>
        <v>40041881.024013169</v>
      </c>
      <c r="F11" s="95">
        <f>E11*163%</f>
        <v>65268266.069141462</v>
      </c>
      <c r="G11" s="79">
        <f t="shared" si="1"/>
        <v>63310218.087067217</v>
      </c>
      <c r="H11" s="79">
        <f t="shared" si="2"/>
        <v>65268266.069141462</v>
      </c>
      <c r="I11" s="79">
        <f t="shared" si="3"/>
        <v>65920948.72983288</v>
      </c>
      <c r="J11" s="80">
        <v>7.0000000000000001E-3</v>
      </c>
      <c r="K11" s="80">
        <v>1.2E-2</v>
      </c>
      <c r="L11" s="80">
        <v>1.4999999999999999E-2</v>
      </c>
      <c r="M11" s="96">
        <f t="shared" si="4"/>
        <v>443171.52660947054</v>
      </c>
      <c r="N11" s="96">
        <f t="shared" si="5"/>
        <v>783219.19282969751</v>
      </c>
      <c r="O11" s="97">
        <f t="shared" si="6"/>
        <v>988814.23094749311</v>
      </c>
    </row>
    <row r="12" spans="1:15" x14ac:dyDescent="0.25">
      <c r="A12" s="93" t="s">
        <v>76</v>
      </c>
      <c r="B12" s="79">
        <v>13313.000000000051</v>
      </c>
      <c r="C12" s="79">
        <v>1142121081.918777</v>
      </c>
      <c r="D12" s="94">
        <f t="shared" si="0"/>
        <v>1109.4166666666708</v>
      </c>
      <c r="E12" s="94">
        <f t="shared" si="0"/>
        <v>95176756.826564744</v>
      </c>
      <c r="F12" s="95">
        <f>E12*115%</f>
        <v>109453270.35054944</v>
      </c>
      <c r="G12" s="79">
        <f t="shared" si="1"/>
        <v>106169672.24003296</v>
      </c>
      <c r="H12" s="79">
        <f t="shared" si="2"/>
        <v>109453270.35054944</v>
      </c>
      <c r="I12" s="79">
        <f t="shared" si="3"/>
        <v>110547803.05405495</v>
      </c>
      <c r="J12" s="80">
        <v>7.0000000000000001E-3</v>
      </c>
      <c r="K12" s="80">
        <v>1.2E-2</v>
      </c>
      <c r="L12" s="80">
        <v>1.4999999999999999E-2</v>
      </c>
      <c r="M12" s="96">
        <f t="shared" si="4"/>
        <v>743187.70568023075</v>
      </c>
      <c r="N12" s="96">
        <f t="shared" si="5"/>
        <v>1313439.2442065934</v>
      </c>
      <c r="O12" s="97">
        <f t="shared" si="6"/>
        <v>1658217.045810824</v>
      </c>
    </row>
    <row r="13" spans="1:15" x14ac:dyDescent="0.25">
      <c r="A13" s="93" t="s">
        <v>77</v>
      </c>
      <c r="B13" s="79">
        <v>3503.4166666666724</v>
      </c>
      <c r="C13" s="79">
        <v>305152589.51343161</v>
      </c>
      <c r="D13" s="94">
        <f t="shared" si="0"/>
        <v>291.95138888888937</v>
      </c>
      <c r="E13" s="94">
        <f t="shared" si="0"/>
        <v>25429382.459452633</v>
      </c>
      <c r="F13" s="95">
        <f>E13*180%</f>
        <v>45772888.427014738</v>
      </c>
      <c r="G13" s="79">
        <f t="shared" si="1"/>
        <v>44399701.774204291</v>
      </c>
      <c r="H13" s="79">
        <f t="shared" si="2"/>
        <v>45772888.427014738</v>
      </c>
      <c r="I13" s="79">
        <f t="shared" si="3"/>
        <v>46230617.311284885</v>
      </c>
      <c r="J13" s="80">
        <v>7.0000000000000001E-3</v>
      </c>
      <c r="K13" s="80">
        <v>1.2E-2</v>
      </c>
      <c r="L13" s="80">
        <v>1.4999999999999999E-2</v>
      </c>
      <c r="M13" s="96">
        <f t="shared" si="4"/>
        <v>310797.91241943004</v>
      </c>
      <c r="N13" s="96">
        <f t="shared" si="5"/>
        <v>549274.66112417693</v>
      </c>
      <c r="O13" s="97">
        <f t="shared" si="6"/>
        <v>693459.25966927328</v>
      </c>
    </row>
    <row r="14" spans="1:15" ht="15.75" thickBot="1" x14ac:dyDescent="0.3">
      <c r="A14" s="98" t="s">
        <v>78</v>
      </c>
      <c r="B14" s="81">
        <v>3066.8333333333362</v>
      </c>
      <c r="C14" s="81">
        <v>268438903.82881063</v>
      </c>
      <c r="D14" s="99">
        <f t="shared" si="0"/>
        <v>255.56944444444468</v>
      </c>
      <c r="E14" s="99">
        <f t="shared" si="0"/>
        <v>22369908.652400885</v>
      </c>
      <c r="F14" s="100">
        <f>E14*210%</f>
        <v>46976808.170041859</v>
      </c>
      <c r="G14" s="81">
        <f t="shared" si="1"/>
        <v>45567503.924940601</v>
      </c>
      <c r="H14" s="81">
        <f t="shared" si="2"/>
        <v>46976808.170041859</v>
      </c>
      <c r="I14" s="81">
        <f t="shared" si="3"/>
        <v>47446576.251742281</v>
      </c>
      <c r="J14" s="82">
        <v>7.0000000000000001E-3</v>
      </c>
      <c r="K14" s="82">
        <v>1.2E-2</v>
      </c>
      <c r="L14" s="82">
        <v>1.4999999999999999E-2</v>
      </c>
      <c r="M14" s="101">
        <f t="shared" si="4"/>
        <v>318972.52747458423</v>
      </c>
      <c r="N14" s="101">
        <f t="shared" si="5"/>
        <v>563721.69804050238</v>
      </c>
      <c r="O14" s="102">
        <f t="shared" si="6"/>
        <v>711698.64377613424</v>
      </c>
    </row>
    <row r="15" spans="1:15" ht="15.75" thickBot="1" x14ac:dyDescent="0.3">
      <c r="A15" s="103" t="s">
        <v>79</v>
      </c>
      <c r="B15" s="104">
        <f t="shared" ref="B15:C15" si="7">SUM(B8:B14)</f>
        <v>43368.666666666686</v>
      </c>
      <c r="C15" s="104">
        <f t="shared" si="7"/>
        <v>3741047583.1167374</v>
      </c>
      <c r="D15" s="105">
        <f>SUM(D8:D14)</f>
        <v>3614.055555555557</v>
      </c>
      <c r="E15" s="105">
        <f>SUM(E8:E14)</f>
        <v>311753965.25972813</v>
      </c>
      <c r="F15" s="106">
        <f>SUM(F8:F14)</f>
        <v>460575287.46269256</v>
      </c>
      <c r="G15" s="74">
        <f>SUM(G8:G14)</f>
        <v>446758028.83881176</v>
      </c>
      <c r="H15" s="74">
        <f t="shared" ref="H15:I15" si="8">SUM(H8:H14)</f>
        <v>460575287.46269256</v>
      </c>
      <c r="I15" s="74">
        <f t="shared" si="8"/>
        <v>465181040.33731955</v>
      </c>
      <c r="J15" s="75">
        <v>7.0000000000000001E-3</v>
      </c>
      <c r="K15" s="75">
        <v>1.2E-2</v>
      </c>
      <c r="L15" s="75">
        <v>1.4999999999999999E-2</v>
      </c>
      <c r="M15" s="107">
        <f>SUM(M8:M14)</f>
        <v>3127306.201871682</v>
      </c>
      <c r="N15" s="107">
        <f>SUM(N8:N14)</f>
        <v>5526903.4495523106</v>
      </c>
      <c r="O15" s="108">
        <f>SUM(O8:O14)</f>
        <v>6977715.6050597914</v>
      </c>
    </row>
    <row r="16" spans="1:15" ht="15.75" thickBot="1" x14ac:dyDescent="0.3">
      <c r="M16" s="185" t="s">
        <v>86</v>
      </c>
      <c r="N16" s="186"/>
      <c r="O16" s="109">
        <v>4</v>
      </c>
    </row>
    <row r="17" spans="5:15" ht="30" customHeight="1" thickBot="1" x14ac:dyDescent="0.3">
      <c r="M17" s="175" t="s">
        <v>87</v>
      </c>
      <c r="N17" s="176"/>
      <c r="O17" s="110">
        <f>O15*O16</f>
        <v>27910862.420239165</v>
      </c>
    </row>
    <row r="18" spans="5:15" x14ac:dyDescent="0.25">
      <c r="G18" s="83">
        <f>G8/E8-1</f>
        <v>0.45500000000000007</v>
      </c>
    </row>
    <row r="19" spans="5:15" x14ac:dyDescent="0.25">
      <c r="E19" s="76">
        <v>311753965.25972801</v>
      </c>
      <c r="F19" s="76">
        <v>460575287.46269298</v>
      </c>
      <c r="I19" s="76">
        <v>465181040.33732003</v>
      </c>
      <c r="O19" s="76">
        <v>27634517.2477616</v>
      </c>
    </row>
  </sheetData>
  <mergeCells count="9">
    <mergeCell ref="M17:N17"/>
    <mergeCell ref="A6:A7"/>
    <mergeCell ref="B6:C6"/>
    <mergeCell ref="D6:E6"/>
    <mergeCell ref="F6:F7"/>
    <mergeCell ref="G6:I6"/>
    <mergeCell ref="J6:L6"/>
    <mergeCell ref="M6:O6"/>
    <mergeCell ref="M16:N16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ANP</vt:lpstr>
      <vt:lpstr>LAMPIRAN</vt:lpstr>
      <vt:lpstr>ANP!Print_Area</vt:lpstr>
      <vt:lpstr>LAMPIRAN!Print_Area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Ervina Pristanti</cp:lastModifiedBy>
  <cp:lastPrinted>2024-02-15T03:43:37Z</cp:lastPrinted>
  <dcterms:created xsi:type="dcterms:W3CDTF">2019-01-22T00:50:55Z</dcterms:created>
  <dcterms:modified xsi:type="dcterms:W3CDTF">2024-02-15T07:46:57Z</dcterms:modified>
</cp:coreProperties>
</file>