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OneDrive - ABC President, PT\2024\ANP\BANUS\"/>
    </mc:Choice>
  </mc:AlternateContent>
  <xr:revisionPtr revIDLastSave="13" documentId="8_{FED0C699-5CBB-4A74-B418-F785115C60F0}" xr6:coauthVersionLast="45" xr6:coauthVersionMax="45" xr10:uidLastSave="{978C582E-8E19-4519-BEA8-1ABD0E9A6A72}"/>
  <bookViews>
    <workbookView xWindow="-120" yWindow="-120" windowWidth="20730" windowHeight="11310" tabRatio="802" xr2:uid="{00000000-000D-0000-FFFF-FFFF00000000}"/>
  </bookViews>
  <sheets>
    <sheet name="ANP" sheetId="14" r:id="rId1"/>
    <sheet name="LAMPIRAN" sheetId="13" r:id="rId2"/>
  </sheets>
  <definedNames>
    <definedName name="Excel_BuiltIn_Print_Area_2" localSheetId="0">#REF!</definedName>
    <definedName name="Excel_BuiltIn_Print_Area_2">#REF!</definedName>
    <definedName name="_xlnm.Print_Area" localSheetId="0">ANP!$A$1:$V$75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" i="13" l="1"/>
  <c r="E6" i="13"/>
  <c r="E7" i="13"/>
  <c r="E8" i="13"/>
  <c r="E4" i="13"/>
  <c r="C4" i="14"/>
  <c r="M37" i="14" l="1"/>
  <c r="M29" i="14"/>
  <c r="G4" i="13"/>
  <c r="D8" i="13"/>
  <c r="D7" i="13"/>
  <c r="D6" i="13"/>
  <c r="D5" i="13"/>
  <c r="D4" i="13"/>
  <c r="D13" i="13" l="1"/>
  <c r="F13" i="13" s="1"/>
  <c r="M46" i="14" s="1"/>
  <c r="G6" i="13" l="1"/>
  <c r="H6" i="13" s="1"/>
  <c r="I6" i="13" s="1"/>
  <c r="F6" i="13"/>
  <c r="G8" i="13"/>
  <c r="H8" i="13" s="1"/>
  <c r="I8" i="13" s="1"/>
  <c r="F8" i="13"/>
  <c r="G5" i="13"/>
  <c r="H5" i="13" s="1"/>
  <c r="I5" i="13" s="1"/>
  <c r="F5" i="13"/>
  <c r="G7" i="13"/>
  <c r="H7" i="13" s="1"/>
  <c r="I7" i="13" s="1"/>
  <c r="F7" i="13"/>
  <c r="H4" i="13" l="1"/>
  <c r="I4" i="13" s="1"/>
  <c r="F4" i="13"/>
  <c r="G9" i="13"/>
  <c r="C9" i="13" l="1"/>
  <c r="D9" i="13" l="1"/>
  <c r="E9" i="13"/>
  <c r="Q29" i="14" s="1"/>
  <c r="F9" i="13" l="1"/>
  <c r="Q37" i="14" s="1"/>
  <c r="U29" i="14" l="1"/>
  <c r="M56" i="14" l="1"/>
  <c r="U49" i="14"/>
  <c r="Q49" i="14"/>
  <c r="T42" i="14"/>
  <c r="S42" i="14"/>
  <c r="R42" i="14"/>
  <c r="P42" i="14"/>
  <c r="O42" i="14"/>
  <c r="N42" i="14"/>
  <c r="Q34" i="14"/>
  <c r="H22" i="14" s="1"/>
  <c r="M34" i="14"/>
  <c r="Q42" i="14" l="1"/>
  <c r="M42" i="14"/>
  <c r="U37" i="14"/>
  <c r="U34" i="14"/>
  <c r="U42" i="14" l="1"/>
  <c r="H9" i="13" l="1"/>
  <c r="I9" i="13"/>
  <c r="I10" i="13" s="1"/>
  <c r="M49" i="14" l="1"/>
  <c r="M22" i="14" s="1"/>
  <c r="L52" i="14" l="1"/>
</calcChain>
</file>

<file path=xl/sharedStrings.xml><?xml version="1.0" encoding="utf-8"?>
<sst xmlns="http://schemas.openxmlformats.org/spreadsheetml/2006/main" count="137" uniqueCount="112">
  <si>
    <t>PROMO PROPOSAL</t>
  </si>
  <si>
    <t>Authrz.No.</t>
  </si>
  <si>
    <t>:</t>
  </si>
  <si>
    <t>No.</t>
  </si>
  <si>
    <t>Chanel</t>
  </si>
  <si>
    <t>Program Name</t>
  </si>
  <si>
    <t>Products</t>
  </si>
  <si>
    <t>Area</t>
  </si>
  <si>
    <t>Period</t>
  </si>
  <si>
    <t>Background</t>
  </si>
  <si>
    <t>Mechanism</t>
  </si>
  <si>
    <t>Objective</t>
  </si>
  <si>
    <t>Quantitative</t>
  </si>
  <si>
    <t>From</t>
  </si>
  <si>
    <t>To</t>
  </si>
  <si>
    <t>% Incr</t>
  </si>
  <si>
    <t>Total</t>
  </si>
  <si>
    <t>(Incremental) Sales Projection</t>
  </si>
  <si>
    <t>Other consideration to support this proposal:</t>
  </si>
  <si>
    <t>Claim</t>
  </si>
  <si>
    <t>Supporting document that will be send :</t>
  </si>
  <si>
    <t>Proposed by,</t>
  </si>
  <si>
    <t>Approved by,</t>
  </si>
  <si>
    <t>ABC PI / Distrib.</t>
  </si>
  <si>
    <t>date:</t>
  </si>
  <si>
    <t>TOTAL</t>
  </si>
  <si>
    <t>Original Invoice</t>
  </si>
  <si>
    <t>Printed Material</t>
  </si>
  <si>
    <t>Photographs</t>
  </si>
  <si>
    <t>Tax Invoice</t>
  </si>
  <si>
    <t>No.Account</t>
  </si>
  <si>
    <t xml:space="preserve">Deskripsi </t>
  </si>
  <si>
    <t xml:space="preserve">Terpakai </t>
  </si>
  <si>
    <t>s/d saat ini</t>
  </si>
  <si>
    <t xml:space="preserve">A&amp;P Budget </t>
  </si>
  <si>
    <t>Sisa A&amp;P Budget</t>
  </si>
  <si>
    <t>Proposal</t>
  </si>
  <si>
    <t xml:space="preserve">Saldo Sisa A&amp;P </t>
  </si>
  <si>
    <t>Pengajuan</t>
  </si>
  <si>
    <t>(diisi oleh HO)</t>
  </si>
  <si>
    <t>Rp. 2 - 15 Miliion</t>
  </si>
  <si>
    <t xml:space="preserve">Division </t>
  </si>
  <si>
    <t xml:space="preserve">Date: </t>
  </si>
  <si>
    <t>Attachment</t>
  </si>
  <si>
    <t>Sales KPI (volume, distribusi, etc)</t>
  </si>
  <si>
    <t xml:space="preserve">Alokasi A&amp;P </t>
  </si>
  <si>
    <t>in carton</t>
  </si>
  <si>
    <t>cost</t>
  </si>
  <si>
    <t xml:space="preserve">Total </t>
  </si>
  <si>
    <t xml:space="preserve">              Tanda Terima Toko</t>
  </si>
  <si>
    <t xml:space="preserve">        Rekap Pengeluaran Bonus</t>
  </si>
  <si>
    <t>ASM</t>
  </si>
  <si>
    <t>Estimasi Sales/ bln</t>
  </si>
  <si>
    <t>Estimasi Sales / bln</t>
  </si>
  <si>
    <t>Denpasar</t>
  </si>
  <si>
    <t xml:space="preserve">date: </t>
  </si>
  <si>
    <t>AVG</t>
  </si>
  <si>
    <t>NAMA OUTLET</t>
  </si>
  <si>
    <t>AVG RUPIAH</t>
  </si>
  <si>
    <t>TGT CP IN CTN</t>
  </si>
  <si>
    <t>TGT CP IN PCS</t>
  </si>
  <si>
    <t>Sebagai stimulus customer terhadap produk abcpi</t>
  </si>
  <si>
    <t>Program berjalan menyesuaikan sistem yang ada di outlet</t>
  </si>
  <si>
    <t xml:space="preserve">RUPIAH </t>
  </si>
  <si>
    <t>Deadline of claim submission (DD/MM/YYYY) :</t>
  </si>
  <si>
    <t>MT</t>
  </si>
  <si>
    <t>ASS</t>
  </si>
  <si>
    <t>BOM</t>
  </si>
  <si>
    <t>HOS</t>
  </si>
  <si>
    <t>COO</t>
  </si>
  <si>
    <t>TMM</t>
  </si>
  <si>
    <t>KAM</t>
  </si>
  <si>
    <t>GRAND TOTAL</t>
  </si>
  <si>
    <t xml:space="preserve">Peningkatan Sell Out Beverage &amp; Noodle </t>
  </si>
  <si>
    <t>CLANDYS</t>
  </si>
  <si>
    <t>ARYS MART</t>
  </si>
  <si>
    <t>IWAKA MART</t>
  </si>
  <si>
    <t>FRESHINDO</t>
  </si>
  <si>
    <t>TARGET</t>
  </si>
  <si>
    <t>BINTANG SUPERMARKET</t>
  </si>
  <si>
    <t xml:space="preserve">Mencapai Target Festive Q1 </t>
  </si>
  <si>
    <t>Banyakknya persaingan promo Kompetitor untuk produk Noodle</t>
  </si>
  <si>
    <t>Meningkatkan sales volume Noodle</t>
  </si>
  <si>
    <t>PT. ABCPI  bekerjasama dengan distributor BBI untuk pembelian barang bonus berupa kecap</t>
  </si>
  <si>
    <t>Distributor melakukan pembayaran dengan cara transfer /cash ke penjual</t>
  </si>
  <si>
    <t>Team MD &amp; SPG yang akan melakukan eksekusi program banded di store yang terpilih</t>
  </si>
  <si>
    <t>Noodle Bag</t>
  </si>
  <si>
    <t>NDL</t>
  </si>
  <si>
    <t>Kecap Abc</t>
  </si>
  <si>
    <t>Nama Barang</t>
  </si>
  <si>
    <t>Harga Per Pcs</t>
  </si>
  <si>
    <t>Harga Per Carton</t>
  </si>
  <si>
    <t>Kebutuhan</t>
  </si>
  <si>
    <t>BELI 5 GRATIS 1 KECAP IN PCS</t>
  </si>
  <si>
    <t>CONVERSI IN CTN</t>
  </si>
  <si>
    <t>KEBUTUHAN</t>
  </si>
  <si>
    <t xml:space="preserve">Biaya </t>
  </si>
  <si>
    <t>Budget Pemebelian Abc Kecap</t>
  </si>
  <si>
    <t>BANDED MIE ABC PACK BELI 5 GRATIS 1 KECAP</t>
  </si>
  <si>
    <r>
      <rPr>
        <sz val="11"/>
        <rFont val="Aptos Narrow"/>
        <family val="2"/>
      </rPr>
      <t>PT BBI melakukan klaim ke ABC President dengan menggunakan</t>
    </r>
    <r>
      <rPr>
        <b/>
        <sz val="11"/>
        <rFont val="Aptos Narrow"/>
        <family val="2"/>
      </rPr>
      <t xml:space="preserve"> budget Selisih Margin </t>
    </r>
  </si>
  <si>
    <r>
      <t xml:space="preserve">Projected Cost </t>
    </r>
    <r>
      <rPr>
        <sz val="11"/>
        <rFont val="Aptos Narrow"/>
        <family val="2"/>
      </rPr>
      <t>(borne by ABC PI)</t>
    </r>
  </si>
  <si>
    <r>
      <t>ROI</t>
    </r>
    <r>
      <rPr>
        <sz val="11"/>
        <rFont val="Aptos Narrow"/>
        <family val="2"/>
      </rPr>
      <t xml:space="preserve"> (cost to sales ratio </t>
    </r>
    <r>
      <rPr>
        <i/>
        <sz val="11"/>
        <rFont val="Aptos Narrow"/>
        <family val="2"/>
      </rPr>
      <t>or</t>
    </r>
    <r>
      <rPr>
        <sz val="11"/>
        <rFont val="Aptos Narrow"/>
        <family val="2"/>
      </rPr>
      <t xml:space="preserve"> cost to incremental sales ratio)</t>
    </r>
  </si>
  <si>
    <t>043/BNS/II/2024</t>
  </si>
  <si>
    <t>≥ Rp. 2 Million</t>
  </si>
  <si>
    <t>≥ 50 Million</t>
  </si>
  <si>
    <t>≥ 100 Million</t>
  </si>
  <si>
    <t>≥ 200 Million</t>
  </si>
  <si>
    <t>DM</t>
  </si>
  <si>
    <t>MTM</t>
  </si>
  <si>
    <t>BPA</t>
  </si>
  <si>
    <t>Program Banded Pembelian Noodle Bonus ABC Kecap (Banded Beli 5 Gratis 1 Kecap 60ml)</t>
  </si>
  <si>
    <t>Skema &amp; Estimasi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</si>
</sst>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0.0%"/>
    <numFmt numFmtId="165" formatCode="#,##0\ ;&quot; (&quot;#,##0\);&quot; - &quot;;@\ "/>
    <numFmt numFmtId="166" formatCode="_(* #,##0_);_(* \(#,##0\);_(* &quot;-&quot;??_);_(@_)"/>
    <numFmt numFmtId="167" formatCode="#,##0\ ;&quot; (&quot;#,##0\);&quot; -&quot;#\ ;@\ "/>
    <numFmt numFmtId="168" formatCode="_([$Rp-421]* #,##0_);_([$Rp-421]* \(#,##0\);_([$Rp-421]* &quot;-&quot;_);_(@_)"/>
  </numFmts>
  <fonts count="24"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name val="Aptos Narrow"/>
      <family val="2"/>
    </font>
    <font>
      <sz val="11"/>
      <color indexed="12"/>
      <name val="Aptos Narrow"/>
      <family val="2"/>
    </font>
    <font>
      <b/>
      <u/>
      <sz val="16"/>
      <name val="Aptos Narrow"/>
      <family val="2"/>
    </font>
    <font>
      <b/>
      <sz val="11"/>
      <name val="Aptos Narrow"/>
      <family val="2"/>
    </font>
    <font>
      <i/>
      <sz val="11"/>
      <color indexed="12"/>
      <name val="Aptos Narrow"/>
      <family val="2"/>
    </font>
    <font>
      <b/>
      <u/>
      <sz val="11"/>
      <name val="Aptos Narrow"/>
      <family val="2"/>
    </font>
    <font>
      <sz val="11"/>
      <color indexed="28"/>
      <name val="Aptos Narrow"/>
      <family val="2"/>
    </font>
    <font>
      <sz val="11"/>
      <color theme="1"/>
      <name val="Aptos Narrow"/>
      <family val="2"/>
    </font>
    <font>
      <b/>
      <u/>
      <sz val="11"/>
      <color rgb="FF00B050"/>
      <name val="Aptos Narrow"/>
      <family val="2"/>
    </font>
    <font>
      <sz val="11"/>
      <color rgb="FF00B050"/>
      <name val="Aptos Narrow"/>
      <family val="2"/>
    </font>
    <font>
      <u/>
      <sz val="11"/>
      <name val="Aptos Narrow"/>
      <family val="2"/>
    </font>
    <font>
      <u/>
      <sz val="11"/>
      <color indexed="12"/>
      <name val="Aptos Narrow"/>
      <family val="2"/>
    </font>
    <font>
      <i/>
      <sz val="11"/>
      <name val="Aptos Narrow"/>
      <family val="2"/>
    </font>
    <font>
      <i/>
      <sz val="11"/>
      <color rgb="FF00B050"/>
      <name val="Aptos Narrow"/>
      <family val="2"/>
    </font>
    <font>
      <b/>
      <sz val="11"/>
      <color indexed="12"/>
      <name val="Aptos Narrow"/>
      <family val="2"/>
    </font>
    <font>
      <sz val="11"/>
      <name val="Amasis MT Pro"/>
      <family val="1"/>
    </font>
    <font>
      <b/>
      <sz val="11"/>
      <name val="Amasis MT Pro"/>
      <family val="1"/>
    </font>
    <font>
      <b/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double">
        <color indexed="8"/>
      </right>
      <top style="medium">
        <color indexed="64"/>
      </top>
      <bottom/>
      <diagonal/>
    </border>
    <border>
      <left style="double">
        <color indexed="8"/>
      </left>
      <right style="double">
        <color indexed="8"/>
      </right>
      <top style="medium">
        <color indexed="64"/>
      </top>
      <bottom/>
      <diagonal/>
    </border>
    <border>
      <left style="double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uble">
        <color indexed="8"/>
      </right>
      <top/>
      <bottom style="medium">
        <color indexed="64"/>
      </bottom>
      <diagonal/>
    </border>
    <border>
      <left style="double">
        <color indexed="8"/>
      </left>
      <right style="double">
        <color indexed="8"/>
      </right>
      <top/>
      <bottom style="medium">
        <color indexed="64"/>
      </bottom>
      <diagonal/>
    </border>
    <border>
      <left style="double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ill="0" applyBorder="0" applyAlignment="0" applyProtection="0"/>
    <xf numFmtId="41" fontId="1" fillId="0" borderId="0" applyFill="0" applyBorder="0" applyAlignment="0" applyProtection="0"/>
    <xf numFmtId="167" fontId="2" fillId="0" borderId="0" applyFill="0" applyBorder="0" applyAlignment="0" applyProtection="0"/>
    <xf numFmtId="0" fontId="3" fillId="0" borderId="0"/>
    <xf numFmtId="0" fontId="4" fillId="0" borderId="0"/>
    <xf numFmtId="9" fontId="1" fillId="0" borderId="0" applyFill="0" applyBorder="0" applyAlignment="0" applyProtection="0"/>
  </cellStyleXfs>
  <cellXfs count="192">
    <xf numFmtId="0" fontId="0" fillId="0" borderId="0" xfId="0"/>
    <xf numFmtId="166" fontId="1" fillId="0" borderId="54" xfId="1" applyNumberFormat="1" applyBorder="1"/>
    <xf numFmtId="0" fontId="6" fillId="0" borderId="0" xfId="0" applyFont="1"/>
    <xf numFmtId="0" fontId="7" fillId="0" borderId="0" xfId="0" applyFont="1"/>
    <xf numFmtId="0" fontId="6" fillId="0" borderId="25" xfId="0" applyFont="1" applyBorder="1"/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26" xfId="0" applyFont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11" fillId="0" borderId="0" xfId="0" applyFont="1"/>
    <xf numFmtId="0" fontId="9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20" fontId="6" fillId="0" borderId="1" xfId="0" applyNumberFormat="1" applyFont="1" applyBorder="1"/>
    <xf numFmtId="0" fontId="6" fillId="0" borderId="1" xfId="0" applyFont="1" applyBorder="1"/>
    <xf numFmtId="0" fontId="12" fillId="0" borderId="0" xfId="0" applyFont="1"/>
    <xf numFmtId="0" fontId="6" fillId="0" borderId="1" xfId="0" applyFont="1" applyBorder="1" applyAlignment="1">
      <alignment horizontal="center"/>
    </xf>
    <xf numFmtId="0" fontId="9" fillId="0" borderId="1" xfId="0" applyFont="1" applyBorder="1"/>
    <xf numFmtId="0" fontId="13" fillId="0" borderId="0" xfId="0" applyFont="1"/>
    <xf numFmtId="0" fontId="9" fillId="2" borderId="0" xfId="0" applyFont="1" applyFill="1" applyAlignment="1">
      <alignment horizontal="left" vertical="center"/>
    </xf>
    <xf numFmtId="0" fontId="9" fillId="2" borderId="0" xfId="0" quotePrefix="1" applyFont="1" applyFill="1" applyAlignment="1">
      <alignment horizontal="left" vertical="center"/>
    </xf>
    <xf numFmtId="0" fontId="9" fillId="0" borderId="15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6" fillId="0" borderId="22" xfId="0" applyFont="1" applyBorder="1"/>
    <xf numFmtId="0" fontId="6" fillId="0" borderId="23" xfId="0" applyFont="1" applyBorder="1"/>
    <xf numFmtId="0" fontId="6" fillId="0" borderId="24" xfId="0" applyFont="1" applyBorder="1"/>
    <xf numFmtId="0" fontId="9" fillId="0" borderId="1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6" fillId="0" borderId="17" xfId="0" applyFont="1" applyBorder="1"/>
    <xf numFmtId="0" fontId="6" fillId="0" borderId="6" xfId="0" applyFont="1" applyBorder="1"/>
    <xf numFmtId="0" fontId="6" fillId="0" borderId="7" xfId="0" applyFont="1" applyBorder="1"/>
    <xf numFmtId="0" fontId="9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7" fillId="0" borderId="0" xfId="0" applyFont="1"/>
    <xf numFmtId="0" fontId="6" fillId="0" borderId="2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3" fontId="6" fillId="0" borderId="27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3" fontId="6" fillId="0" borderId="28" xfId="0" applyNumberFormat="1" applyFont="1" applyBorder="1" applyAlignment="1">
      <alignment horizontal="center"/>
    </xf>
    <xf numFmtId="3" fontId="6" fillId="0" borderId="27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6" fillId="0" borderId="28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3" fontId="6" fillId="0" borderId="27" xfId="0" applyNumberFormat="1" applyFont="1" applyBorder="1"/>
    <xf numFmtId="3" fontId="6" fillId="0" borderId="2" xfId="0" applyNumberFormat="1" applyFont="1" applyBorder="1"/>
    <xf numFmtId="3" fontId="6" fillId="0" borderId="28" xfId="0" applyNumberFormat="1" applyFont="1" applyBorder="1"/>
    <xf numFmtId="0" fontId="6" fillId="0" borderId="2" xfId="0" applyFont="1" applyBorder="1"/>
    <xf numFmtId="3" fontId="7" fillId="0" borderId="0" xfId="0" applyNumberFormat="1" applyFont="1"/>
    <xf numFmtId="0" fontId="6" fillId="0" borderId="0" xfId="0" applyFont="1" applyAlignment="1">
      <alignment horizontal="right"/>
    </xf>
    <xf numFmtId="165" fontId="6" fillId="0" borderId="4" xfId="0" applyNumberFormat="1" applyFont="1" applyBorder="1" applyAlignment="1">
      <alignment horizontal="right"/>
    </xf>
    <xf numFmtId="3" fontId="6" fillId="0" borderId="0" xfId="0" applyNumberFormat="1" applyFont="1"/>
    <xf numFmtId="9" fontId="6" fillId="0" borderId="0" xfId="6" applyFont="1"/>
    <xf numFmtId="3" fontId="9" fillId="0" borderId="4" xfId="0" applyNumberFormat="1" applyFont="1" applyBorder="1" applyAlignment="1">
      <alignment horizontal="right"/>
    </xf>
    <xf numFmtId="0" fontId="9" fillId="0" borderId="0" xfId="0" applyFont="1" applyAlignment="1">
      <alignment horizontal="right"/>
    </xf>
    <xf numFmtId="3" fontId="9" fillId="0" borderId="0" xfId="0" applyNumberFormat="1" applyFont="1"/>
    <xf numFmtId="166" fontId="6" fillId="0" borderId="0" xfId="1" applyNumberFormat="1" applyFont="1" applyBorder="1" applyAlignment="1">
      <alignment horizontal="right"/>
    </xf>
    <xf numFmtId="3" fontId="9" fillId="0" borderId="0" xfId="0" applyNumberFormat="1" applyFont="1" applyAlignment="1">
      <alignment horizontal="right"/>
    </xf>
    <xf numFmtId="9" fontId="9" fillId="0" borderId="0" xfId="6" applyFont="1" applyBorder="1"/>
    <xf numFmtId="9" fontId="6" fillId="0" borderId="0" xfId="0" applyNumberFormat="1" applyFont="1"/>
    <xf numFmtId="41" fontId="6" fillId="0" borderId="0" xfId="2" applyFont="1"/>
    <xf numFmtId="0" fontId="19" fillId="0" borderId="0" xfId="0" applyFont="1"/>
    <xf numFmtId="0" fontId="15" fillId="0" borderId="0" xfId="0" applyFont="1"/>
    <xf numFmtId="0" fontId="15" fillId="0" borderId="9" xfId="0" applyFont="1" applyBorder="1" applyAlignment="1">
      <alignment horizontal="center"/>
    </xf>
    <xf numFmtId="0" fontId="15" fillId="0" borderId="5" xfId="0" applyFont="1" applyBorder="1"/>
    <xf numFmtId="0" fontId="15" fillId="0" borderId="6" xfId="0" applyFont="1" applyBorder="1"/>
    <xf numFmtId="0" fontId="15" fillId="0" borderId="7" xfId="0" applyFont="1" applyBorder="1"/>
    <xf numFmtId="0" fontId="6" fillId="0" borderId="19" xfId="0" applyFont="1" applyBorder="1" applyAlignment="1">
      <alignment horizontal="left"/>
    </xf>
    <xf numFmtId="0" fontId="15" fillId="0" borderId="8" xfId="0" applyFont="1" applyBorder="1"/>
    <xf numFmtId="0" fontId="15" fillId="0" borderId="9" xfId="0" applyFont="1" applyBorder="1"/>
    <xf numFmtId="166" fontId="15" fillId="0" borderId="20" xfId="0" applyNumberFormat="1" applyFont="1" applyBorder="1"/>
    <xf numFmtId="0" fontId="15" fillId="0" borderId="10" xfId="0" applyFont="1" applyBorder="1"/>
    <xf numFmtId="0" fontId="15" fillId="0" borderId="11" xfId="0" applyFont="1" applyBorder="1"/>
    <xf numFmtId="0" fontId="15" fillId="0" borderId="12" xfId="0" applyFont="1" applyBorder="1"/>
    <xf numFmtId="0" fontId="15" fillId="0" borderId="13" xfId="0" applyFont="1" applyBorder="1"/>
    <xf numFmtId="0" fontId="15" fillId="0" borderId="14" xfId="0" applyFont="1" applyBorder="1"/>
    <xf numFmtId="0" fontId="6" fillId="0" borderId="21" xfId="0" applyFont="1" applyBorder="1"/>
    <xf numFmtId="0" fontId="9" fillId="0" borderId="2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6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1" fillId="0" borderId="0" xfId="0" applyFont="1"/>
    <xf numFmtId="0" fontId="22" fillId="3" borderId="54" xfId="0" applyFont="1" applyFill="1" applyBorder="1"/>
    <xf numFmtId="0" fontId="21" fillId="0" borderId="54" xfId="0" applyFont="1" applyBorder="1"/>
    <xf numFmtId="166" fontId="21" fillId="0" borderId="54" xfId="1" applyNumberFormat="1" applyFont="1" applyBorder="1"/>
    <xf numFmtId="166" fontId="21" fillId="0" borderId="54" xfId="0" applyNumberFormat="1" applyFont="1" applyBorder="1"/>
    <xf numFmtId="0" fontId="22" fillId="0" borderId="54" xfId="0" applyFont="1" applyBorder="1"/>
    <xf numFmtId="166" fontId="22" fillId="0" borderId="54" xfId="0" applyNumberFormat="1" applyFont="1" applyBorder="1"/>
    <xf numFmtId="43" fontId="21" fillId="0" borderId="0" xfId="0" applyNumberFormat="1" applyFont="1"/>
    <xf numFmtId="0" fontId="22" fillId="3" borderId="54" xfId="0" applyFont="1" applyFill="1" applyBorder="1" applyAlignment="1">
      <alignment horizontal="center"/>
    </xf>
    <xf numFmtId="1" fontId="22" fillId="3" borderId="54" xfId="0" applyNumberFormat="1" applyFont="1" applyFill="1" applyBorder="1" applyAlignment="1">
      <alignment horizontal="center"/>
    </xf>
    <xf numFmtId="0" fontId="22" fillId="0" borderId="54" xfId="0" applyFont="1" applyBorder="1" applyAlignment="1">
      <alignment horizontal="center" vertical="center" wrapText="1"/>
    </xf>
    <xf numFmtId="166" fontId="1" fillId="0" borderId="54" xfId="1" applyNumberFormat="1" applyBorder="1" applyAlignment="1">
      <alignment vertical="center"/>
    </xf>
    <xf numFmtId="0" fontId="6" fillId="0" borderId="0" xfId="0" applyFont="1"/>
    <xf numFmtId="0" fontId="9" fillId="0" borderId="0" xfId="0" applyFont="1"/>
    <xf numFmtId="0" fontId="9" fillId="0" borderId="0" xfId="0" applyFont="1" applyAlignment="1">
      <alignment vertical="center"/>
    </xf>
    <xf numFmtId="0" fontId="23" fillId="0" borderId="0" xfId="0" applyFont="1"/>
    <xf numFmtId="0" fontId="6" fillId="0" borderId="0" xfId="0" applyFont="1" applyBorder="1" applyAlignment="1">
      <alignment vertical="center"/>
    </xf>
    <xf numFmtId="0" fontId="9" fillId="2" borderId="11" xfId="0" applyFont="1" applyFill="1" applyBorder="1" applyAlignment="1">
      <alignment horizontal="left" vertical="center"/>
    </xf>
    <xf numFmtId="0" fontId="9" fillId="2" borderId="11" xfId="0" quotePrefix="1" applyFont="1" applyFill="1" applyBorder="1" applyAlignment="1">
      <alignment horizontal="left" vertical="center"/>
    </xf>
    <xf numFmtId="0" fontId="6" fillId="0" borderId="29" xfId="0" applyFont="1" applyBorder="1"/>
    <xf numFmtId="0" fontId="6" fillId="0" borderId="30" xfId="0" applyFont="1" applyBorder="1"/>
    <xf numFmtId="0" fontId="6" fillId="0" borderId="31" xfId="0" applyFont="1" applyBorder="1"/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32" xfId="0" applyFont="1" applyBorder="1" applyAlignment="1">
      <alignment vertical="center"/>
    </xf>
    <xf numFmtId="0" fontId="9" fillId="0" borderId="0" xfId="0" applyFont="1"/>
    <xf numFmtId="17" fontId="6" fillId="0" borderId="2" xfId="0" applyNumberFormat="1" applyFont="1" applyBorder="1" applyAlignment="1">
      <alignment horizontal="left"/>
    </xf>
    <xf numFmtId="17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9" fillId="0" borderId="1" xfId="0" applyFont="1" applyBorder="1" applyAlignment="1">
      <alignment vertical="center"/>
    </xf>
    <xf numFmtId="20" fontId="9" fillId="0" borderId="1" xfId="0" applyNumberFormat="1" applyFont="1" applyBorder="1"/>
    <xf numFmtId="0" fontId="6" fillId="0" borderId="0" xfId="0" applyFont="1"/>
    <xf numFmtId="15" fontId="9" fillId="0" borderId="2" xfId="0" applyNumberFormat="1" applyFont="1" applyBorder="1" applyAlignment="1">
      <alignment horizontal="center" vertical="center"/>
    </xf>
    <xf numFmtId="3" fontId="6" fillId="0" borderId="27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6" fillId="0" borderId="28" xfId="0" applyNumberFormat="1" applyFont="1" applyBorder="1" applyAlignment="1">
      <alignment horizontal="right"/>
    </xf>
    <xf numFmtId="0" fontId="16" fillId="0" borderId="0" xfId="0" applyFont="1"/>
    <xf numFmtId="0" fontId="6" fillId="0" borderId="46" xfId="0" applyFont="1" applyBorder="1"/>
    <xf numFmtId="0" fontId="9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14" fillId="0" borderId="33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6" fillId="0" borderId="36" xfId="0" applyFont="1" applyBorder="1"/>
    <xf numFmtId="0" fontId="6" fillId="0" borderId="37" xfId="0" applyFont="1" applyBorder="1"/>
    <xf numFmtId="3" fontId="6" fillId="0" borderId="38" xfId="0" applyNumberFormat="1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168" fontId="6" fillId="0" borderId="38" xfId="0" applyNumberFormat="1" applyFont="1" applyBorder="1" applyAlignment="1">
      <alignment horizontal="center"/>
    </xf>
    <xf numFmtId="168" fontId="6" fillId="0" borderId="39" xfId="0" applyNumberFormat="1" applyFont="1" applyBorder="1" applyAlignment="1">
      <alignment horizontal="center"/>
    </xf>
    <xf numFmtId="168" fontId="6" fillId="0" borderId="41" xfId="0" applyNumberFormat="1" applyFont="1" applyBorder="1" applyAlignment="1">
      <alignment horizontal="center"/>
    </xf>
    <xf numFmtId="3" fontId="6" fillId="0" borderId="27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3" fontId="6" fillId="0" borderId="28" xfId="0" applyNumberFormat="1" applyFont="1" applyBorder="1" applyAlignment="1">
      <alignment horizontal="center"/>
    </xf>
    <xf numFmtId="0" fontId="15" fillId="0" borderId="42" xfId="0" applyFont="1" applyBorder="1" applyAlignment="1">
      <alignment horizontal="left"/>
    </xf>
    <xf numFmtId="0" fontId="15" fillId="0" borderId="43" xfId="0" applyFont="1" applyBorder="1" applyAlignment="1">
      <alignment horizontal="left"/>
    </xf>
    <xf numFmtId="0" fontId="15" fillId="0" borderId="44" xfId="0" applyFont="1" applyBorder="1" applyAlignment="1">
      <alignment horizontal="left"/>
    </xf>
    <xf numFmtId="0" fontId="15" fillId="0" borderId="4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1" fillId="0" borderId="0" xfId="0" applyFont="1"/>
    <xf numFmtId="3" fontId="6" fillId="0" borderId="27" xfId="0" applyNumberFormat="1" applyFont="1" applyBorder="1"/>
    <xf numFmtId="3" fontId="6" fillId="0" borderId="2" xfId="0" applyNumberFormat="1" applyFont="1" applyBorder="1"/>
    <xf numFmtId="3" fontId="6" fillId="0" borderId="28" xfId="0" applyNumberFormat="1" applyFont="1" applyBorder="1"/>
    <xf numFmtId="0" fontId="9" fillId="0" borderId="2" xfId="0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0" fontId="6" fillId="0" borderId="48" xfId="0" applyFont="1" applyBorder="1"/>
    <xf numFmtId="0" fontId="9" fillId="0" borderId="28" xfId="0" applyFont="1" applyBorder="1" applyAlignment="1">
      <alignment horizontal="right"/>
    </xf>
    <xf numFmtId="0" fontId="6" fillId="0" borderId="0" xfId="0" applyFont="1" applyAlignment="1">
      <alignment horizontal="right"/>
    </xf>
    <xf numFmtId="166" fontId="6" fillId="0" borderId="27" xfId="1" applyNumberFormat="1" applyFont="1" applyBorder="1" applyAlignment="1">
      <alignment horizontal="center"/>
    </xf>
    <xf numFmtId="166" fontId="6" fillId="0" borderId="2" xfId="1" applyNumberFormat="1" applyFont="1" applyBorder="1" applyAlignment="1">
      <alignment horizontal="center"/>
    </xf>
    <xf numFmtId="166" fontId="6" fillId="0" borderId="28" xfId="1" applyNumberFormat="1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3" fontId="15" fillId="0" borderId="49" xfId="0" applyNumberFormat="1" applyFont="1" applyBorder="1" applyAlignment="1">
      <alignment horizontal="center"/>
    </xf>
    <xf numFmtId="0" fontId="15" fillId="0" borderId="41" xfId="0" applyFont="1" applyBorder="1" applyAlignment="1">
      <alignment horizontal="center"/>
    </xf>
    <xf numFmtId="166" fontId="6" fillId="0" borderId="49" xfId="1" applyNumberFormat="1" applyFont="1" applyBorder="1" applyAlignment="1">
      <alignment horizontal="center"/>
    </xf>
    <xf numFmtId="166" fontId="6" fillId="0" borderId="41" xfId="1" applyNumberFormat="1" applyFont="1" applyBorder="1" applyAlignment="1">
      <alignment horizontal="center"/>
    </xf>
    <xf numFmtId="166" fontId="15" fillId="0" borderId="49" xfId="0" applyNumberFormat="1" applyFont="1" applyBorder="1" applyAlignment="1">
      <alignment horizontal="center"/>
    </xf>
    <xf numFmtId="166" fontId="15" fillId="0" borderId="39" xfId="0" applyNumberFormat="1" applyFont="1" applyBorder="1" applyAlignment="1">
      <alignment horizontal="center"/>
    </xf>
    <xf numFmtId="166" fontId="15" fillId="0" borderId="41" xfId="0" applyNumberFormat="1" applyFont="1" applyBorder="1" applyAlignment="1">
      <alignment horizontal="center"/>
    </xf>
    <xf numFmtId="0" fontId="15" fillId="0" borderId="39" xfId="0" applyFont="1" applyBorder="1" applyAlignment="1">
      <alignment horizontal="center"/>
    </xf>
    <xf numFmtId="3" fontId="15" fillId="0" borderId="39" xfId="0" applyNumberFormat="1" applyFont="1" applyBorder="1" applyAlignment="1">
      <alignment horizontal="center"/>
    </xf>
    <xf numFmtId="3" fontId="15" fillId="0" borderId="41" xfId="0" applyNumberFormat="1" applyFont="1" applyBorder="1" applyAlignment="1">
      <alignment horizontal="center"/>
    </xf>
    <xf numFmtId="0" fontId="15" fillId="0" borderId="50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6" fontId="6" fillId="0" borderId="27" xfId="1" applyNumberFormat="1" applyFont="1" applyBorder="1" applyAlignment="1">
      <alignment horizontal="center" wrapText="1"/>
    </xf>
    <xf numFmtId="166" fontId="6" fillId="0" borderId="2" xfId="1" applyNumberFormat="1" applyFont="1" applyBorder="1" applyAlignment="1">
      <alignment horizontal="center" wrapText="1"/>
    </xf>
    <xf numFmtId="166" fontId="6" fillId="0" borderId="28" xfId="1" applyNumberFormat="1" applyFont="1" applyBorder="1" applyAlignment="1">
      <alignment horizontal="center" wrapText="1"/>
    </xf>
    <xf numFmtId="0" fontId="6" fillId="0" borderId="51" xfId="0" applyFont="1" applyBorder="1"/>
    <xf numFmtId="0" fontId="6" fillId="0" borderId="52" xfId="0" applyFont="1" applyBorder="1"/>
    <xf numFmtId="0" fontId="6" fillId="0" borderId="53" xfId="0" applyFont="1" applyBorder="1"/>
    <xf numFmtId="3" fontId="9" fillId="0" borderId="2" xfId="0" applyNumberFormat="1" applyFont="1" applyBorder="1"/>
    <xf numFmtId="3" fontId="9" fillId="0" borderId="28" xfId="0" applyNumberFormat="1" applyFont="1" applyBorder="1"/>
    <xf numFmtId="166" fontId="6" fillId="0" borderId="3" xfId="1" applyNumberFormat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47" xfId="0" applyFont="1" applyBorder="1" applyAlignment="1">
      <alignment horizontal="center"/>
    </xf>
    <xf numFmtId="3" fontId="6" fillId="0" borderId="3" xfId="0" applyNumberFormat="1" applyFont="1" applyBorder="1" applyAlignment="1">
      <alignment horizontal="right"/>
    </xf>
    <xf numFmtId="0" fontId="22" fillId="3" borderId="55" xfId="0" applyFont="1" applyFill="1" applyBorder="1" applyAlignment="1">
      <alignment horizontal="center"/>
    </xf>
    <xf numFmtId="0" fontId="22" fillId="3" borderId="56" xfId="0" applyFont="1" applyFill="1" applyBorder="1" applyAlignment="1">
      <alignment horizontal="center"/>
    </xf>
  </cellXfs>
  <cellStyles count="7">
    <cellStyle name="Comma" xfId="1" builtinId="3"/>
    <cellStyle name="Comma [0]" xfId="2" builtinId="6"/>
    <cellStyle name="Excel_BuiltIn_Comma 1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Percent" xfId="6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4700B8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/>
</file>

<file path=xl/ctrlProps/ctrlProp2.xml><?xml version="1.0" encoding="utf-8"?>
<formControlPr xmlns="http://schemas.microsoft.com/office/spreadsheetml/2009/9/main" objectType="CheckBox" checked="Checked"/>
</file>

<file path=xl/ctrlProps/ctrlProp3.xml><?xml version="1.0" encoding="utf-8"?>
<formControlPr xmlns="http://schemas.microsoft.com/office/spreadsheetml/2009/9/main" objectType="CheckBox"/>
</file>

<file path=xl/ctrlProps/ctrlProp4.xml><?xml version="1.0" encoding="utf-8"?>
<formControlPr xmlns="http://schemas.microsoft.com/office/spreadsheetml/2009/9/main" objectType="CheckBox" checked="Checked"/>
</file>

<file path=xl/ctrlProps/ctrlProp5.xml><?xml version="1.0" encoding="utf-8"?>
<formControlPr xmlns="http://schemas.microsoft.com/office/spreadsheetml/2009/9/main" objectType="CheckBox"/>
</file>

<file path=xl/ctrlProps/ctrlProp6.xml><?xml version="1.0" encoding="utf-8"?>
<formControlPr xmlns="http://schemas.microsoft.com/office/spreadsheetml/2009/9/main" objectType="CheckBox"/>
</file>

<file path=xl/ctrlProps/ctrlProp7.xml><?xml version="1.0" encoding="utf-8"?>
<formControlPr xmlns="http://schemas.microsoft.com/office/spreadsheetml/2009/9/main" objectType="CheckBox" checked="Checked"/>
</file>

<file path=xl/ctrlProps/ctrlProp8.xml><?xml version="1.0" encoding="utf-8"?>
<formControlPr xmlns="http://schemas.microsoft.com/office/spreadsheetml/2009/9/main" objectType="CheckBox" checked="Checked"/>
</file>

<file path=xl/ctrlProps/ctrlProp9.xml><?xml version="1.0" encoding="utf-8"?>
<formControlPr xmlns="http://schemas.microsoft.com/office/spreadsheetml/2009/9/main" objectType="CheckBox"/>
</file>

<file path=xl/ctrlProps/ctrlProp10.xml><?xml version="1.0" encoding="utf-8"?>
<formControlPr xmlns="http://schemas.microsoft.com/office/spreadsheetml/2009/9/main" objectType="CheckBox" checked="Checked"/>
</file>

<file path=xl/ctrlProps/ctrlProp11.xml><?xml version="1.0" encoding="utf-8"?>
<formControlPr xmlns="http://schemas.microsoft.com/office/spreadsheetml/2009/9/main" objectType="CheckBox" checked="Checked"/>
</file>

<file path=xl/ctrlProps/ctrlProp12.xml><?xml version="1.0" encoding="utf-8"?>
<formControlPr xmlns="http://schemas.microsoft.com/office/spreadsheetml/2009/9/main" objectType="CheckBox" checked="Checked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142875</xdr:colOff>
          <xdr:row>64</xdr:row>
          <xdr:rowOff>123825</xdr:rowOff>
        </xdr:from>
        <xdr:to>
          <xdr:col>6</xdr:col>
          <xdr:colOff>38100</xdr:colOff>
          <xdr:row>65</xdr:row>
          <xdr:rowOff>95250</xdr:rowOff>
        </xdr:to>
        <xdr:sp macro="" textlink="">
          <xdr:nvSpPr>
            <xdr:cNvPr id="16385" name="CheckBox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0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142875</xdr:colOff>
          <xdr:row>65</xdr:row>
          <xdr:rowOff>85725</xdr:rowOff>
        </xdr:from>
        <xdr:to>
          <xdr:col>6</xdr:col>
          <xdr:colOff>38100</xdr:colOff>
          <xdr:row>66</xdr:row>
          <xdr:rowOff>57150</xdr:rowOff>
        </xdr:to>
        <xdr:sp macro="" textlink="">
          <xdr:nvSpPr>
            <xdr:cNvPr id="16386" name="Check Box 2" hidden="1">
              <a:extLst>
                <a:ext uri="{63B3BB69-23CF-44E3-9099-C40C66FF867C}">
                  <a14:compatExt spid="_x0000_s16386"/>
                </a:ext>
                <a:ext uri="{FF2B5EF4-FFF2-40B4-BE49-F238E27FC236}">
                  <a16:creationId xmlns:a16="http://schemas.microsoft.com/office/drawing/2014/main" id="{00000000-0008-0000-0000-000002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142875</xdr:colOff>
          <xdr:row>64</xdr:row>
          <xdr:rowOff>123825</xdr:rowOff>
        </xdr:from>
        <xdr:to>
          <xdr:col>10</xdr:col>
          <xdr:colOff>9525</xdr:colOff>
          <xdr:row>65</xdr:row>
          <xdr:rowOff>95250</xdr:rowOff>
        </xdr:to>
        <xdr:sp macro="" textlink="">
          <xdr:nvSpPr>
            <xdr:cNvPr id="16387" name="Check Box 3" hidden="1">
              <a:extLst>
                <a:ext uri="{63B3BB69-23CF-44E3-9099-C40C66FF867C}">
                  <a14:compatExt spid="_x0000_s16387"/>
                </a:ext>
                <a:ext uri="{FF2B5EF4-FFF2-40B4-BE49-F238E27FC236}">
                  <a16:creationId xmlns:a16="http://schemas.microsoft.com/office/drawing/2014/main" id="{00000000-0008-0000-0000-000003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142875</xdr:colOff>
          <xdr:row>65</xdr:row>
          <xdr:rowOff>85725</xdr:rowOff>
        </xdr:from>
        <xdr:to>
          <xdr:col>10</xdr:col>
          <xdr:colOff>9525</xdr:colOff>
          <xdr:row>66</xdr:row>
          <xdr:rowOff>57150</xdr:rowOff>
        </xdr:to>
        <xdr:sp macro="" textlink="">
          <xdr:nvSpPr>
            <xdr:cNvPr id="16388" name="Check Box 4" hidden="1">
              <a:extLst>
                <a:ext uri="{63B3BB69-23CF-44E3-9099-C40C66FF867C}">
                  <a14:compatExt spid="_x0000_s16388"/>
                </a:ext>
                <a:ext uri="{FF2B5EF4-FFF2-40B4-BE49-F238E27FC236}">
                  <a16:creationId xmlns:a16="http://schemas.microsoft.com/office/drawing/2014/main" id="{00000000-0008-0000-0000-000004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180975</xdr:colOff>
          <xdr:row>64</xdr:row>
          <xdr:rowOff>123825</xdr:rowOff>
        </xdr:from>
        <xdr:to>
          <xdr:col>14</xdr:col>
          <xdr:colOff>0</xdr:colOff>
          <xdr:row>65</xdr:row>
          <xdr:rowOff>95250</xdr:rowOff>
        </xdr:to>
        <xdr:sp macro="" textlink="">
          <xdr:nvSpPr>
            <xdr:cNvPr id="16389" name="Check Box 5" hidden="1">
              <a:extLst>
                <a:ext uri="{63B3BB69-23CF-44E3-9099-C40C66FF867C}">
                  <a14:compatExt spid="_x0000_s16389"/>
                </a:ext>
                <a:ext uri="{FF2B5EF4-FFF2-40B4-BE49-F238E27FC236}">
                  <a16:creationId xmlns:a16="http://schemas.microsoft.com/office/drawing/2014/main" id="{00000000-0008-0000-0000-000005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180975</xdr:colOff>
          <xdr:row>65</xdr:row>
          <xdr:rowOff>85725</xdr:rowOff>
        </xdr:from>
        <xdr:to>
          <xdr:col>14</xdr:col>
          <xdr:colOff>0</xdr:colOff>
          <xdr:row>66</xdr:row>
          <xdr:rowOff>57150</xdr:rowOff>
        </xdr:to>
        <xdr:sp macro="" textlink="">
          <xdr:nvSpPr>
            <xdr:cNvPr id="16390" name="Check Box 6" hidden="1">
              <a:extLst>
                <a:ext uri="{63B3BB69-23CF-44E3-9099-C40C66FF867C}">
                  <a14:compatExt spid="_x0000_s16390"/>
                </a:ext>
                <a:ext uri="{FF2B5EF4-FFF2-40B4-BE49-F238E27FC236}">
                  <a16:creationId xmlns:a16="http://schemas.microsoft.com/office/drawing/2014/main" id="{00000000-0008-0000-0000-000006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142875</xdr:colOff>
          <xdr:row>64</xdr:row>
          <xdr:rowOff>123825</xdr:rowOff>
        </xdr:from>
        <xdr:to>
          <xdr:col>6</xdr:col>
          <xdr:colOff>38100</xdr:colOff>
          <xdr:row>65</xdr:row>
          <xdr:rowOff>95250</xdr:rowOff>
        </xdr:to>
        <xdr:sp macro="" textlink="">
          <xdr:nvSpPr>
            <xdr:cNvPr id="16391" name="Check Box 7" hidden="1">
              <a:extLst>
                <a:ext uri="{63B3BB69-23CF-44E3-9099-C40C66FF867C}">
                  <a14:compatExt spid="_x0000_s16391"/>
                </a:ext>
                <a:ext uri="{FF2B5EF4-FFF2-40B4-BE49-F238E27FC236}">
                  <a16:creationId xmlns:a16="http://schemas.microsoft.com/office/drawing/2014/main" id="{00000000-0008-0000-0000-000007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142875</xdr:colOff>
          <xdr:row>65</xdr:row>
          <xdr:rowOff>85725</xdr:rowOff>
        </xdr:from>
        <xdr:to>
          <xdr:col>6</xdr:col>
          <xdr:colOff>38100</xdr:colOff>
          <xdr:row>66</xdr:row>
          <xdr:rowOff>57150</xdr:rowOff>
        </xdr:to>
        <xdr:sp macro="" textlink="">
          <xdr:nvSpPr>
            <xdr:cNvPr id="16392" name="Check Box 8" hidden="1">
              <a:extLst>
                <a:ext uri="{63B3BB69-23CF-44E3-9099-C40C66FF867C}">
                  <a14:compatExt spid="_x0000_s16392"/>
                </a:ext>
                <a:ext uri="{FF2B5EF4-FFF2-40B4-BE49-F238E27FC236}">
                  <a16:creationId xmlns:a16="http://schemas.microsoft.com/office/drawing/2014/main" id="{00000000-0008-0000-0000-000008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142875</xdr:colOff>
          <xdr:row>64</xdr:row>
          <xdr:rowOff>123825</xdr:rowOff>
        </xdr:from>
        <xdr:to>
          <xdr:col>10</xdr:col>
          <xdr:colOff>9525</xdr:colOff>
          <xdr:row>65</xdr:row>
          <xdr:rowOff>95250</xdr:rowOff>
        </xdr:to>
        <xdr:sp macro="" textlink="">
          <xdr:nvSpPr>
            <xdr:cNvPr id="16393" name="Check Box 9" hidden="1">
              <a:extLst>
                <a:ext uri="{63B3BB69-23CF-44E3-9099-C40C66FF867C}">
                  <a14:compatExt spid="_x0000_s16393"/>
                </a:ext>
                <a:ext uri="{FF2B5EF4-FFF2-40B4-BE49-F238E27FC236}">
                  <a16:creationId xmlns:a16="http://schemas.microsoft.com/office/drawing/2014/main" id="{00000000-0008-0000-0000-000009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142875</xdr:colOff>
          <xdr:row>65</xdr:row>
          <xdr:rowOff>85725</xdr:rowOff>
        </xdr:from>
        <xdr:to>
          <xdr:col>10</xdr:col>
          <xdr:colOff>9525</xdr:colOff>
          <xdr:row>66</xdr:row>
          <xdr:rowOff>57150</xdr:rowOff>
        </xdr:to>
        <xdr:sp macro="" textlink="">
          <xdr:nvSpPr>
            <xdr:cNvPr id="16394" name="Check Box 10" hidden="1">
              <a:extLst>
                <a:ext uri="{63B3BB69-23CF-44E3-9099-C40C66FF867C}">
                  <a14:compatExt spid="_x0000_s16394"/>
                </a:ext>
                <a:ext uri="{FF2B5EF4-FFF2-40B4-BE49-F238E27FC236}">
                  <a16:creationId xmlns:a16="http://schemas.microsoft.com/office/drawing/2014/main" id="{00000000-0008-0000-0000-00000A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180975</xdr:colOff>
          <xdr:row>64</xdr:row>
          <xdr:rowOff>123825</xdr:rowOff>
        </xdr:from>
        <xdr:to>
          <xdr:col>14</xdr:col>
          <xdr:colOff>0</xdr:colOff>
          <xdr:row>65</xdr:row>
          <xdr:rowOff>95250</xdr:rowOff>
        </xdr:to>
        <xdr:sp macro="" textlink="">
          <xdr:nvSpPr>
            <xdr:cNvPr id="16395" name="Check Box 11" hidden="1">
              <a:extLst>
                <a:ext uri="{63B3BB69-23CF-44E3-9099-C40C66FF867C}">
                  <a14:compatExt spid="_x0000_s16395"/>
                </a:ext>
                <a:ext uri="{FF2B5EF4-FFF2-40B4-BE49-F238E27FC236}">
                  <a16:creationId xmlns:a16="http://schemas.microsoft.com/office/drawing/2014/main" id="{00000000-0008-0000-0000-00000B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180975</xdr:colOff>
          <xdr:row>65</xdr:row>
          <xdr:rowOff>85725</xdr:rowOff>
        </xdr:from>
        <xdr:to>
          <xdr:col>14</xdr:col>
          <xdr:colOff>0</xdr:colOff>
          <xdr:row>66</xdr:row>
          <xdr:rowOff>57150</xdr:rowOff>
        </xdr:to>
        <xdr:sp macro="" textlink="">
          <xdr:nvSpPr>
            <xdr:cNvPr id="16396" name="Check Box 12" hidden="1">
              <a:extLst>
                <a:ext uri="{63B3BB69-23CF-44E3-9099-C40C66FF867C}">
                  <a14:compatExt spid="_x0000_s16396"/>
                </a:ext>
                <a:ext uri="{FF2B5EF4-FFF2-40B4-BE49-F238E27FC236}">
                  <a16:creationId xmlns:a16="http://schemas.microsoft.com/office/drawing/2014/main" id="{00000000-0008-0000-0000-00000C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111124</xdr:colOff>
      <xdr:row>69</xdr:row>
      <xdr:rowOff>6350</xdr:rowOff>
    </xdr:from>
    <xdr:to>
      <xdr:col>2</xdr:col>
      <xdr:colOff>133349</xdr:colOff>
      <xdr:row>71</xdr:row>
      <xdr:rowOff>149225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124" y="14160500"/>
          <a:ext cx="669925" cy="523875"/>
        </a:xfrm>
        <a:prstGeom prst="rect">
          <a:avLst/>
        </a:prstGeom>
      </xdr:spPr>
    </xdr:pic>
    <xdr:clientData/>
  </xdr:twoCellAnchor>
  <xdr:twoCellAnchor editAs="oneCell">
    <xdr:from>
      <xdr:col>1</xdr:col>
      <xdr:colOff>60325</xdr:colOff>
      <xdr:row>0</xdr:row>
      <xdr:rowOff>149225</xdr:rowOff>
    </xdr:from>
    <xdr:to>
      <xdr:col>4</xdr:col>
      <xdr:colOff>69850</xdr:colOff>
      <xdr:row>1</xdr:row>
      <xdr:rowOff>3841</xdr:rowOff>
    </xdr:to>
    <xdr:pic>
      <xdr:nvPicPr>
        <xdr:cNvPr id="15" name="Picture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49225"/>
          <a:ext cx="1209675" cy="6039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69</xdr:row>
      <xdr:rowOff>76200</xdr:rowOff>
    </xdr:from>
    <xdr:to>
      <xdr:col>4</xdr:col>
      <xdr:colOff>94680</xdr:colOff>
      <xdr:row>72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14230350"/>
          <a:ext cx="532830" cy="52387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69</xdr:row>
      <xdr:rowOff>161925</xdr:rowOff>
    </xdr:from>
    <xdr:to>
      <xdr:col>5</xdr:col>
      <xdr:colOff>638175</xdr:colOff>
      <xdr:row>71</xdr:row>
      <xdr:rowOff>115582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" y="14316075"/>
          <a:ext cx="800100" cy="33465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69</xdr:row>
      <xdr:rowOff>116416</xdr:rowOff>
    </xdr:from>
    <xdr:to>
      <xdr:col>6</xdr:col>
      <xdr:colOff>386459</xdr:colOff>
      <xdr:row>71</xdr:row>
      <xdr:rowOff>190499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7425" y="12937066"/>
          <a:ext cx="386459" cy="455083"/>
        </a:xfrm>
        <a:prstGeom prst="rect">
          <a:avLst/>
        </a:prstGeom>
      </xdr:spPr>
    </xdr:pic>
    <xdr:clientData/>
  </xdr:twoCellAnchor>
  <xdr:twoCellAnchor editAs="oneCell">
    <xdr:from>
      <xdr:col>6</xdr:col>
      <xdr:colOff>529166</xdr:colOff>
      <xdr:row>69</xdr:row>
      <xdr:rowOff>137583</xdr:rowOff>
    </xdr:from>
    <xdr:to>
      <xdr:col>8</xdr:col>
      <xdr:colOff>82549</xdr:colOff>
      <xdr:row>72</xdr:row>
      <xdr:rowOff>23283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6333" y="13895916"/>
          <a:ext cx="632883" cy="457200"/>
        </a:xfrm>
        <a:prstGeom prst="rect">
          <a:avLst/>
        </a:prstGeom>
      </xdr:spPr>
    </xdr:pic>
    <xdr:clientData/>
  </xdr:twoCellAnchor>
  <xdr:twoCellAnchor editAs="oneCell">
    <xdr:from>
      <xdr:col>8</xdr:col>
      <xdr:colOff>264584</xdr:colOff>
      <xdr:row>69</xdr:row>
      <xdr:rowOff>95250</xdr:rowOff>
    </xdr:from>
    <xdr:to>
      <xdr:col>9</xdr:col>
      <xdr:colOff>402168</xdr:colOff>
      <xdr:row>72</xdr:row>
      <xdr:rowOff>739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4D33D14B-7290-4BB3-9B35-81C9D9507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51" y="13853583"/>
          <a:ext cx="677334" cy="4769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75"/>
  <sheetViews>
    <sheetView showGridLines="0" tabSelected="1" topLeftCell="A63" zoomScale="90" zoomScaleNormal="90" workbookViewId="0">
      <selection activeCell="A75" sqref="A1:V75"/>
    </sheetView>
  </sheetViews>
  <sheetFormatPr defaultColWidth="9.140625" defaultRowHeight="14.25"/>
  <cols>
    <col min="1" max="1" width="2.7109375" style="2" customWidth="1"/>
    <col min="2" max="2" width="7" style="2" customWidth="1"/>
    <col min="3" max="4" width="5.5703125" style="2" customWidth="1"/>
    <col min="5" max="5" width="3.140625" style="2" customWidth="1"/>
    <col min="6" max="6" width="10.5703125" style="2" customWidth="1"/>
    <col min="7" max="12" width="8.140625" style="2" customWidth="1"/>
    <col min="13" max="20" width="4.7109375" style="2" customWidth="1"/>
    <col min="21" max="21" width="18.42578125" style="2" customWidth="1"/>
    <col min="22" max="22" width="4" style="2" customWidth="1"/>
    <col min="23" max="23" width="9.140625" style="2" customWidth="1"/>
    <col min="24" max="24" width="12.140625" style="3" bestFit="1" customWidth="1"/>
    <col min="25" max="25" width="9.140625" style="2"/>
    <col min="26" max="26" width="12.28515625" style="2" bestFit="1" customWidth="1"/>
    <col min="27" max="27" width="10.28515625" style="2" bestFit="1" customWidth="1"/>
    <col min="28" max="29" width="9.140625" style="2"/>
    <col min="30" max="30" width="14" style="2" bestFit="1" customWidth="1"/>
    <col min="31" max="16384" width="9.140625" style="2"/>
  </cols>
  <sheetData>
    <row r="1" spans="1:256" ht="58.5" customHeight="1">
      <c r="A1" s="106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8"/>
    </row>
    <row r="2" spans="1:256" ht="20.25">
      <c r="A2" s="4"/>
      <c r="B2" s="109" t="s">
        <v>0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10" t="s">
        <v>1</v>
      </c>
      <c r="N2" s="110"/>
      <c r="O2" s="110"/>
      <c r="P2" s="6" t="s">
        <v>2</v>
      </c>
      <c r="Q2" s="111"/>
      <c r="R2" s="111"/>
      <c r="S2" s="111"/>
      <c r="T2" s="111"/>
      <c r="U2" s="111"/>
      <c r="V2" s="7"/>
      <c r="W2" s="5"/>
      <c r="X2" s="8"/>
      <c r="Y2" s="8"/>
      <c r="Z2" s="8"/>
      <c r="AA2" s="8"/>
      <c r="AB2" s="8"/>
    </row>
    <row r="3" spans="1:256" ht="15">
      <c r="A3" s="4"/>
      <c r="B3" s="5" t="s">
        <v>3</v>
      </c>
      <c r="C3" s="9" t="s">
        <v>102</v>
      </c>
      <c r="D3" s="9"/>
      <c r="E3" s="9"/>
      <c r="F3" s="9"/>
      <c r="G3" s="6"/>
      <c r="H3" s="6"/>
      <c r="I3" s="6"/>
      <c r="J3" s="10"/>
      <c r="K3" s="10"/>
      <c r="L3" s="10"/>
      <c r="M3" s="112" t="s">
        <v>4</v>
      </c>
      <c r="N3" s="112"/>
      <c r="O3" s="112"/>
      <c r="P3" s="2" t="s">
        <v>2</v>
      </c>
      <c r="Q3" s="117" t="s">
        <v>65</v>
      </c>
      <c r="R3" s="117"/>
      <c r="S3" s="117"/>
      <c r="T3" s="117"/>
      <c r="U3" s="117"/>
      <c r="V3" s="7"/>
      <c r="W3" s="5"/>
      <c r="X3" s="8"/>
      <c r="Y3" s="8"/>
      <c r="Z3" s="8"/>
      <c r="AA3" s="8"/>
      <c r="AB3" s="8"/>
    </row>
    <row r="4" spans="1:256" s="6" customFormat="1" ht="15">
      <c r="A4" s="4"/>
      <c r="B4" s="11" t="s">
        <v>42</v>
      </c>
      <c r="C4" s="120">
        <f ca="1">TODAY()</f>
        <v>45337</v>
      </c>
      <c r="D4" s="120"/>
      <c r="E4" s="9"/>
      <c r="F4" s="9"/>
      <c r="J4" s="119"/>
      <c r="K4" s="119"/>
      <c r="L4" s="119"/>
      <c r="M4" s="112" t="s">
        <v>41</v>
      </c>
      <c r="N4" s="112"/>
      <c r="O4" s="112"/>
      <c r="P4" s="2" t="s">
        <v>2</v>
      </c>
      <c r="Q4" s="117"/>
      <c r="R4" s="117"/>
      <c r="S4" s="117"/>
      <c r="T4" s="117"/>
      <c r="U4" s="117"/>
      <c r="V4" s="7"/>
      <c r="X4" s="12"/>
      <c r="IR4" s="2"/>
      <c r="IS4" s="2"/>
      <c r="IT4" s="2"/>
      <c r="IU4" s="2"/>
      <c r="IV4" s="2"/>
    </row>
    <row r="5" spans="1:256" ht="15">
      <c r="A5" s="4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7"/>
    </row>
    <row r="6" spans="1:256" ht="15">
      <c r="A6" s="4"/>
      <c r="B6" s="112" t="s">
        <v>5</v>
      </c>
      <c r="C6" s="112"/>
      <c r="D6" s="112"/>
      <c r="E6" s="13" t="s">
        <v>2</v>
      </c>
      <c r="F6" s="118" t="s">
        <v>110</v>
      </c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7"/>
    </row>
    <row r="7" spans="1:256" ht="15">
      <c r="A7" s="4"/>
      <c r="B7" s="11" t="s">
        <v>43</v>
      </c>
      <c r="C7" s="11"/>
      <c r="D7" s="11"/>
      <c r="E7" s="13" t="s">
        <v>2</v>
      </c>
      <c r="F7" s="14" t="s">
        <v>111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7"/>
    </row>
    <row r="8" spans="1:256" ht="15">
      <c r="A8" s="4"/>
      <c r="B8" s="112" t="s">
        <v>6</v>
      </c>
      <c r="C8" s="112"/>
      <c r="D8" s="112"/>
      <c r="E8" s="13" t="s">
        <v>2</v>
      </c>
      <c r="F8" s="116" t="s">
        <v>86</v>
      </c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7"/>
    </row>
    <row r="9" spans="1:256" ht="15">
      <c r="A9" s="4"/>
      <c r="B9" s="112" t="s">
        <v>7</v>
      </c>
      <c r="C9" s="112"/>
      <c r="D9" s="112"/>
      <c r="E9" s="13" t="s">
        <v>2</v>
      </c>
      <c r="F9" s="116" t="s">
        <v>54</v>
      </c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7"/>
      <c r="X9" s="16"/>
    </row>
    <row r="10" spans="1:256" ht="15">
      <c r="A10" s="4"/>
      <c r="B10" s="112" t="s">
        <v>8</v>
      </c>
      <c r="C10" s="112"/>
      <c r="D10" s="112"/>
      <c r="E10" s="13" t="s">
        <v>2</v>
      </c>
      <c r="F10" s="113">
        <v>45346</v>
      </c>
      <c r="G10" s="113"/>
      <c r="H10" s="113"/>
      <c r="I10" s="113"/>
      <c r="J10" s="113"/>
      <c r="K10" s="113"/>
      <c r="L10" s="17"/>
      <c r="M10" s="114"/>
      <c r="N10" s="115"/>
      <c r="O10" s="115"/>
      <c r="P10" s="115"/>
      <c r="Q10" s="115"/>
      <c r="R10" s="115"/>
      <c r="S10" s="115"/>
      <c r="T10" s="115"/>
      <c r="U10" s="115"/>
      <c r="V10" s="7"/>
    </row>
    <row r="11" spans="1:256" ht="15">
      <c r="A11" s="4"/>
      <c r="B11" s="112" t="s">
        <v>9</v>
      </c>
      <c r="C11" s="112"/>
      <c r="D11" s="112"/>
      <c r="E11" s="13" t="s">
        <v>2</v>
      </c>
      <c r="F11" s="15" t="s">
        <v>81</v>
      </c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7"/>
    </row>
    <row r="12" spans="1:256" ht="15">
      <c r="A12" s="4"/>
      <c r="B12" s="11"/>
      <c r="C12" s="11"/>
      <c r="D12" s="11"/>
      <c r="E12" s="13"/>
      <c r="F12" s="15" t="s">
        <v>61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7"/>
    </row>
    <row r="13" spans="1:256" ht="15">
      <c r="A13" s="4"/>
      <c r="B13" s="11"/>
      <c r="C13" s="11"/>
      <c r="D13" s="11"/>
      <c r="E13" s="13"/>
      <c r="F13" s="15" t="s">
        <v>82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7"/>
    </row>
    <row r="14" spans="1:256" ht="15">
      <c r="A14" s="4"/>
      <c r="B14" s="11"/>
      <c r="C14" s="11"/>
      <c r="D14" s="11"/>
      <c r="E14" s="13"/>
      <c r="F14" s="15" t="s">
        <v>80</v>
      </c>
      <c r="G14" s="15"/>
      <c r="H14" s="15"/>
      <c r="I14" s="15"/>
      <c r="J14" s="15"/>
      <c r="K14" s="15"/>
      <c r="L14" s="15"/>
      <c r="M14" s="15"/>
      <c r="N14" s="18"/>
      <c r="O14" s="15"/>
      <c r="P14" s="15"/>
      <c r="Q14" s="15"/>
      <c r="R14" s="15"/>
      <c r="S14" s="15"/>
      <c r="T14" s="15"/>
      <c r="U14" s="15"/>
      <c r="V14" s="7"/>
    </row>
    <row r="15" spans="1:256" ht="15">
      <c r="A15" s="4"/>
      <c r="B15" s="112" t="s">
        <v>10</v>
      </c>
      <c r="C15" s="112"/>
      <c r="D15" s="112"/>
      <c r="E15" s="13" t="s">
        <v>2</v>
      </c>
      <c r="F15" s="15" t="s">
        <v>83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7"/>
      <c r="X15" s="16"/>
    </row>
    <row r="16" spans="1:256" ht="15">
      <c r="A16" s="4"/>
      <c r="B16" s="11"/>
      <c r="C16" s="11"/>
      <c r="D16" s="11"/>
      <c r="E16" s="13"/>
      <c r="F16" s="19" t="s">
        <v>84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7"/>
      <c r="X16" s="16"/>
    </row>
    <row r="17" spans="1:24" ht="15">
      <c r="A17" s="4"/>
      <c r="B17" s="11"/>
      <c r="C17" s="11"/>
      <c r="D17" s="11"/>
      <c r="E17" s="13"/>
      <c r="F17" s="15" t="s">
        <v>62</v>
      </c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7"/>
      <c r="X17" s="16"/>
    </row>
    <row r="18" spans="1:24" ht="15">
      <c r="A18" s="4"/>
      <c r="B18" s="11"/>
      <c r="C18" s="11"/>
      <c r="D18" s="11"/>
      <c r="E18" s="13"/>
      <c r="F18" s="15" t="s">
        <v>85</v>
      </c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7"/>
      <c r="X18" s="16"/>
    </row>
    <row r="19" spans="1:24" ht="15">
      <c r="A19" s="4"/>
      <c r="B19" s="11"/>
      <c r="C19" s="11"/>
      <c r="D19" s="11"/>
      <c r="E19" s="13"/>
      <c r="F19" s="104" t="s">
        <v>99</v>
      </c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7"/>
      <c r="X19" s="16"/>
    </row>
    <row r="20" spans="1:24" ht="15">
      <c r="A20" s="4"/>
      <c r="B20" s="11"/>
      <c r="C20" s="11"/>
      <c r="D20" s="11"/>
      <c r="E20" s="13"/>
      <c r="F20" s="20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7"/>
      <c r="X20" s="16"/>
    </row>
    <row r="21" spans="1:24" ht="15">
      <c r="A21" s="4"/>
      <c r="B21" s="11"/>
      <c r="C21" s="11"/>
      <c r="D21" s="11"/>
      <c r="E21" s="13"/>
      <c r="F21" s="129" t="s">
        <v>7</v>
      </c>
      <c r="G21" s="130"/>
      <c r="H21" s="130" t="s">
        <v>44</v>
      </c>
      <c r="I21" s="130"/>
      <c r="J21" s="130"/>
      <c r="K21" s="130"/>
      <c r="L21" s="130"/>
      <c r="M21" s="130" t="s">
        <v>45</v>
      </c>
      <c r="N21" s="130"/>
      <c r="O21" s="130"/>
      <c r="P21" s="130"/>
      <c r="Q21" s="130"/>
      <c r="R21" s="130"/>
      <c r="S21" s="131"/>
      <c r="T21" s="15"/>
      <c r="U21" s="15"/>
      <c r="V21" s="7"/>
      <c r="X21" s="16"/>
    </row>
    <row r="22" spans="1:24" ht="15">
      <c r="A22" s="4"/>
      <c r="B22" s="11"/>
      <c r="C22" s="11"/>
      <c r="D22" s="11"/>
      <c r="E22" s="13"/>
      <c r="F22" s="132" t="s">
        <v>54</v>
      </c>
      <c r="G22" s="133"/>
      <c r="H22" s="134">
        <f>Q34</f>
        <v>597.79999999999995</v>
      </c>
      <c r="I22" s="135"/>
      <c r="J22" s="135"/>
      <c r="K22" s="135"/>
      <c r="L22" s="136"/>
      <c r="M22" s="137">
        <f>M49</f>
        <v>5616000</v>
      </c>
      <c r="N22" s="138"/>
      <c r="O22" s="138"/>
      <c r="P22" s="138"/>
      <c r="Q22" s="138"/>
      <c r="R22" s="138"/>
      <c r="S22" s="139"/>
      <c r="T22" s="15"/>
      <c r="U22" s="15"/>
      <c r="V22" s="7"/>
      <c r="X22" s="16"/>
    </row>
    <row r="23" spans="1:24" ht="15">
      <c r="A23" s="4"/>
      <c r="B23" s="11"/>
      <c r="C23" s="11"/>
      <c r="D23" s="11"/>
      <c r="E23" s="13"/>
      <c r="F23" s="143"/>
      <c r="G23" s="144"/>
      <c r="H23" s="22"/>
      <c r="I23" s="23"/>
      <c r="J23" s="23"/>
      <c r="K23" s="23"/>
      <c r="L23" s="24"/>
      <c r="M23" s="25"/>
      <c r="N23" s="26"/>
      <c r="O23" s="26"/>
      <c r="P23" s="26"/>
      <c r="Q23" s="26"/>
      <c r="R23" s="26"/>
      <c r="S23" s="27"/>
      <c r="T23" s="15"/>
      <c r="U23" s="15"/>
      <c r="V23" s="7"/>
      <c r="X23" s="16"/>
    </row>
    <row r="24" spans="1:24" ht="15">
      <c r="A24" s="4"/>
      <c r="B24" s="11"/>
      <c r="C24" s="11"/>
      <c r="D24" s="11"/>
      <c r="E24" s="13"/>
      <c r="F24" s="145"/>
      <c r="G24" s="146"/>
      <c r="H24" s="28"/>
      <c r="I24" s="29"/>
      <c r="J24" s="29"/>
      <c r="K24" s="29"/>
      <c r="L24" s="30"/>
      <c r="M24" s="31"/>
      <c r="N24" s="32"/>
      <c r="O24" s="32"/>
      <c r="P24" s="32"/>
      <c r="Q24" s="32"/>
      <c r="R24" s="32"/>
      <c r="S24" s="33"/>
      <c r="T24" s="15"/>
      <c r="U24" s="15"/>
      <c r="V24" s="7"/>
      <c r="X24" s="16"/>
    </row>
    <row r="25" spans="1:24" ht="15">
      <c r="A25" s="4"/>
      <c r="B25" s="112" t="s">
        <v>11</v>
      </c>
      <c r="C25" s="112"/>
      <c r="D25" s="112"/>
      <c r="E25" s="13" t="s">
        <v>2</v>
      </c>
      <c r="F25" s="15" t="s">
        <v>73</v>
      </c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7"/>
    </row>
    <row r="26" spans="1:24" ht="15">
      <c r="A26" s="4"/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7"/>
      <c r="W26" s="13"/>
    </row>
    <row r="27" spans="1:24" ht="15">
      <c r="A27" s="4"/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7"/>
      <c r="W27" s="13"/>
    </row>
    <row r="28" spans="1:24" ht="15">
      <c r="A28" s="4"/>
      <c r="C28" s="124" t="s">
        <v>12</v>
      </c>
      <c r="D28" s="124"/>
      <c r="E28" s="124"/>
      <c r="F28" s="125" t="s">
        <v>46</v>
      </c>
      <c r="G28" s="125"/>
      <c r="H28" s="125"/>
      <c r="I28" s="125"/>
      <c r="J28" s="125"/>
      <c r="K28" s="125"/>
      <c r="L28" s="125"/>
      <c r="M28" s="126" t="s">
        <v>13</v>
      </c>
      <c r="N28" s="126"/>
      <c r="O28" s="126"/>
      <c r="P28" s="126"/>
      <c r="Q28" s="126" t="s">
        <v>14</v>
      </c>
      <c r="R28" s="126"/>
      <c r="S28" s="126"/>
      <c r="T28" s="126"/>
      <c r="U28" s="34" t="s">
        <v>15</v>
      </c>
      <c r="V28" s="7"/>
      <c r="W28" s="35"/>
      <c r="X28" s="36"/>
    </row>
    <row r="29" spans="1:24" ht="15">
      <c r="A29" s="4"/>
      <c r="C29" s="15" t="s">
        <v>52</v>
      </c>
      <c r="D29" s="15"/>
      <c r="E29" s="15"/>
      <c r="F29" s="127" t="s">
        <v>87</v>
      </c>
      <c r="G29" s="127"/>
      <c r="H29" s="127"/>
      <c r="I29" s="127"/>
      <c r="J29" s="127"/>
      <c r="K29" s="127"/>
      <c r="L29" s="128"/>
      <c r="M29" s="140">
        <f>LAMPIRAN!C9</f>
        <v>427</v>
      </c>
      <c r="N29" s="141"/>
      <c r="O29" s="141"/>
      <c r="P29" s="142"/>
      <c r="Q29" s="121">
        <f>LAMPIRAN!E9</f>
        <v>597.79999999999995</v>
      </c>
      <c r="R29" s="122"/>
      <c r="S29" s="122"/>
      <c r="T29" s="123"/>
      <c r="U29" s="45">
        <f>+(Q29-M29)/M29</f>
        <v>0.39999999999999991</v>
      </c>
      <c r="V29" s="7"/>
    </row>
    <row r="30" spans="1:24" ht="15">
      <c r="A30" s="4"/>
      <c r="C30" s="15"/>
      <c r="D30" s="15"/>
      <c r="E30" s="15"/>
      <c r="F30" s="127"/>
      <c r="G30" s="127"/>
      <c r="H30" s="127"/>
      <c r="I30" s="127"/>
      <c r="J30" s="127"/>
      <c r="K30" s="127"/>
      <c r="L30" s="128"/>
      <c r="M30" s="140"/>
      <c r="N30" s="141"/>
      <c r="O30" s="141"/>
      <c r="P30" s="142"/>
      <c r="Q30" s="121"/>
      <c r="R30" s="122"/>
      <c r="S30" s="122"/>
      <c r="T30" s="123"/>
      <c r="U30" s="45"/>
      <c r="V30" s="7"/>
    </row>
    <row r="31" spans="1:24" ht="15">
      <c r="A31" s="4"/>
      <c r="C31" s="15"/>
      <c r="D31" s="15"/>
      <c r="E31" s="15"/>
      <c r="F31" s="37"/>
      <c r="G31" s="37"/>
      <c r="H31" s="37"/>
      <c r="I31" s="37"/>
      <c r="J31" s="37"/>
      <c r="K31" s="37"/>
      <c r="L31" s="38"/>
      <c r="M31" s="39"/>
      <c r="N31" s="40"/>
      <c r="O31" s="40"/>
      <c r="P31" s="41"/>
      <c r="Q31" s="42"/>
      <c r="R31" s="43"/>
      <c r="S31" s="43"/>
      <c r="T31" s="44"/>
      <c r="U31" s="45"/>
      <c r="V31" s="7"/>
    </row>
    <row r="32" spans="1:24" ht="15">
      <c r="A32" s="4"/>
      <c r="C32" s="15"/>
      <c r="D32" s="15"/>
      <c r="E32" s="15"/>
      <c r="F32" s="127"/>
      <c r="G32" s="127"/>
      <c r="H32" s="127"/>
      <c r="I32" s="127"/>
      <c r="J32" s="127"/>
      <c r="K32" s="127"/>
      <c r="L32" s="128"/>
      <c r="M32" s="140"/>
      <c r="N32" s="141"/>
      <c r="O32" s="141"/>
      <c r="P32" s="142"/>
      <c r="Q32" s="121"/>
      <c r="R32" s="122"/>
      <c r="S32" s="122"/>
      <c r="T32" s="123"/>
      <c r="U32" s="45"/>
      <c r="V32" s="7"/>
    </row>
    <row r="33" spans="1:30" ht="15">
      <c r="A33" s="4"/>
      <c r="C33" s="15"/>
      <c r="D33" s="15"/>
      <c r="E33" s="15"/>
      <c r="F33" s="15"/>
      <c r="G33" s="15"/>
      <c r="H33" s="46"/>
      <c r="I33" s="46"/>
      <c r="J33" s="46"/>
      <c r="K33" s="46"/>
      <c r="L33" s="46"/>
      <c r="M33" s="140"/>
      <c r="N33" s="141"/>
      <c r="O33" s="141"/>
      <c r="P33" s="142"/>
      <c r="Q33" s="149"/>
      <c r="R33" s="150"/>
      <c r="S33" s="150"/>
      <c r="T33" s="151"/>
      <c r="U33" s="45"/>
      <c r="V33" s="7"/>
    </row>
    <row r="34" spans="1:30" ht="15">
      <c r="A34" s="4"/>
      <c r="C34" s="152" t="s">
        <v>16</v>
      </c>
      <c r="D34" s="152"/>
      <c r="E34" s="152"/>
      <c r="F34" s="152"/>
      <c r="G34" s="152"/>
      <c r="H34" s="152"/>
      <c r="I34" s="152"/>
      <c r="J34" s="152"/>
      <c r="K34" s="152"/>
      <c r="L34" s="152"/>
      <c r="M34" s="153">
        <f>SUM(M29:P33)</f>
        <v>427</v>
      </c>
      <c r="N34" s="153"/>
      <c r="O34" s="153"/>
      <c r="P34" s="153"/>
      <c r="Q34" s="153">
        <f>SUM(Q29:T33)</f>
        <v>597.79999999999995</v>
      </c>
      <c r="R34" s="153"/>
      <c r="S34" s="153"/>
      <c r="T34" s="153"/>
      <c r="U34" s="45">
        <f>+(Q34-M34)/M34</f>
        <v>0.39999999999999991</v>
      </c>
      <c r="V34" s="7"/>
    </row>
    <row r="35" spans="1:30" ht="15">
      <c r="A35" s="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7"/>
    </row>
    <row r="36" spans="1:30" ht="15">
      <c r="A36" s="4"/>
      <c r="B36" s="148" t="s">
        <v>17</v>
      </c>
      <c r="C36" s="148"/>
      <c r="D36" s="148"/>
      <c r="E36" s="148"/>
      <c r="F36" s="148"/>
      <c r="G36" s="148"/>
      <c r="H36" s="148"/>
      <c r="I36" s="119"/>
      <c r="J36" s="119"/>
      <c r="K36" s="119"/>
      <c r="L36" s="119"/>
      <c r="M36" s="126" t="s">
        <v>13</v>
      </c>
      <c r="N36" s="126"/>
      <c r="O36" s="126"/>
      <c r="P36" s="126"/>
      <c r="Q36" s="126" t="s">
        <v>14</v>
      </c>
      <c r="R36" s="126"/>
      <c r="S36" s="126"/>
      <c r="T36" s="126"/>
      <c r="U36" s="34" t="s">
        <v>15</v>
      </c>
      <c r="V36" s="7"/>
      <c r="W36" s="35"/>
      <c r="X36" s="36"/>
    </row>
    <row r="37" spans="1:30" ht="15">
      <c r="A37" s="4"/>
      <c r="B37" s="10"/>
      <c r="C37" s="15" t="s">
        <v>53</v>
      </c>
      <c r="D37" s="15"/>
      <c r="E37" s="15"/>
      <c r="F37" s="127" t="s">
        <v>87</v>
      </c>
      <c r="G37" s="127"/>
      <c r="H37" s="127"/>
      <c r="I37" s="127"/>
      <c r="J37" s="127"/>
      <c r="K37" s="127"/>
      <c r="L37" s="128"/>
      <c r="M37" s="121">
        <f>LAMPIRAN!D9</f>
        <v>44023700</v>
      </c>
      <c r="N37" s="122"/>
      <c r="O37" s="122"/>
      <c r="P37" s="123"/>
      <c r="Q37" s="121">
        <f>LAMPIRAN!F9</f>
        <v>61633180</v>
      </c>
      <c r="R37" s="122"/>
      <c r="S37" s="122"/>
      <c r="T37" s="123"/>
      <c r="U37" s="45">
        <f>+(Q37-M37)/M37</f>
        <v>0.4</v>
      </c>
      <c r="V37" s="7"/>
      <c r="W37" s="35"/>
      <c r="X37" s="36"/>
    </row>
    <row r="38" spans="1:30" ht="15">
      <c r="A38" s="4"/>
      <c r="B38" s="10"/>
      <c r="C38" s="15"/>
      <c r="D38" s="15"/>
      <c r="E38" s="15"/>
      <c r="F38" s="127"/>
      <c r="G38" s="127"/>
      <c r="H38" s="127"/>
      <c r="I38" s="127"/>
      <c r="J38" s="127"/>
      <c r="K38" s="127"/>
      <c r="L38" s="128"/>
      <c r="M38" s="121"/>
      <c r="N38" s="122"/>
      <c r="O38" s="122"/>
      <c r="P38" s="123"/>
      <c r="Q38" s="121"/>
      <c r="R38" s="122"/>
      <c r="S38" s="122"/>
      <c r="T38" s="123"/>
      <c r="U38" s="45"/>
      <c r="V38" s="7"/>
      <c r="W38" s="35"/>
      <c r="X38" s="36"/>
    </row>
    <row r="39" spans="1:30" ht="15">
      <c r="A39" s="4"/>
      <c r="B39" s="10"/>
      <c r="C39" s="15"/>
      <c r="D39" s="15"/>
      <c r="E39" s="15"/>
      <c r="F39" s="37"/>
      <c r="G39" s="37"/>
      <c r="H39" s="37"/>
      <c r="I39" s="37"/>
      <c r="J39" s="37"/>
      <c r="K39" s="37"/>
      <c r="L39" s="38"/>
      <c r="M39" s="42"/>
      <c r="N39" s="43"/>
      <c r="O39" s="43"/>
      <c r="P39" s="44"/>
      <c r="Q39" s="42"/>
      <c r="R39" s="43"/>
      <c r="S39" s="43"/>
      <c r="T39" s="44"/>
      <c r="U39" s="45"/>
      <c r="V39" s="7"/>
      <c r="W39" s="35"/>
      <c r="X39" s="36"/>
    </row>
    <row r="40" spans="1:30" ht="15">
      <c r="A40" s="4"/>
      <c r="B40" s="10"/>
      <c r="C40" s="15"/>
      <c r="D40" s="15"/>
      <c r="E40" s="15"/>
      <c r="F40" s="37"/>
      <c r="G40" s="37"/>
      <c r="H40" s="37"/>
      <c r="I40" s="37"/>
      <c r="J40" s="37"/>
      <c r="K40" s="37"/>
      <c r="L40" s="38"/>
      <c r="M40" s="42"/>
      <c r="N40" s="43"/>
      <c r="O40" s="43"/>
      <c r="P40" s="44"/>
      <c r="Q40" s="42"/>
      <c r="R40" s="43"/>
      <c r="S40" s="43"/>
      <c r="T40" s="44"/>
      <c r="U40" s="45"/>
      <c r="V40" s="7"/>
      <c r="W40" s="35"/>
      <c r="X40" s="36"/>
    </row>
    <row r="41" spans="1:30" ht="15">
      <c r="A41" s="4"/>
      <c r="B41" s="10"/>
      <c r="C41" s="15"/>
      <c r="D41" s="15"/>
      <c r="E41" s="15"/>
      <c r="F41" s="127"/>
      <c r="G41" s="127"/>
      <c r="H41" s="127"/>
      <c r="I41" s="127"/>
      <c r="J41" s="127"/>
      <c r="K41" s="127"/>
      <c r="L41" s="128"/>
      <c r="M41" s="121"/>
      <c r="N41" s="122"/>
      <c r="O41" s="122"/>
      <c r="P41" s="123"/>
      <c r="Q41" s="121"/>
      <c r="R41" s="122"/>
      <c r="S41" s="122"/>
      <c r="T41" s="123"/>
      <c r="U41" s="45"/>
      <c r="V41" s="7"/>
      <c r="W41" s="35"/>
      <c r="X41" s="36"/>
    </row>
    <row r="42" spans="1:30" ht="15">
      <c r="A42" s="4"/>
      <c r="C42" s="15"/>
      <c r="D42" s="50"/>
      <c r="E42" s="50"/>
      <c r="F42" s="50"/>
      <c r="G42" s="152" t="s">
        <v>48</v>
      </c>
      <c r="H42" s="152"/>
      <c r="I42" s="152"/>
      <c r="J42" s="152"/>
      <c r="K42" s="152"/>
      <c r="L42" s="155"/>
      <c r="M42" s="153">
        <f>SUM(M37:P41)</f>
        <v>44023700</v>
      </c>
      <c r="N42" s="153" t="e">
        <f>SUM(#REF!)</f>
        <v>#REF!</v>
      </c>
      <c r="O42" s="153" t="e">
        <f>SUM(#REF!)</f>
        <v>#REF!</v>
      </c>
      <c r="P42" s="153" t="e">
        <f>SUM(#REF!)</f>
        <v>#REF!</v>
      </c>
      <c r="Q42" s="153">
        <f>SUM(Q37:T41)</f>
        <v>61633180</v>
      </c>
      <c r="R42" s="153" t="e">
        <f>SUM(#REF!)</f>
        <v>#REF!</v>
      </c>
      <c r="S42" s="153" t="e">
        <f>SUM(#REF!)</f>
        <v>#REF!</v>
      </c>
      <c r="T42" s="153" t="e">
        <f>SUM(#REF!)</f>
        <v>#REF!</v>
      </c>
      <c r="U42" s="45">
        <f>+(Q42-M42)/M42</f>
        <v>0.4</v>
      </c>
      <c r="V42" s="7"/>
      <c r="X42" s="51"/>
    </row>
    <row r="43" spans="1:30" ht="15">
      <c r="A43" s="4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56"/>
      <c r="N43" s="156"/>
      <c r="O43" s="156"/>
      <c r="P43" s="156"/>
      <c r="Q43" s="156"/>
      <c r="R43" s="156"/>
      <c r="S43" s="156"/>
      <c r="T43" s="52"/>
      <c r="V43" s="7"/>
    </row>
    <row r="44" spans="1:30" ht="15">
      <c r="A44" s="4"/>
      <c r="B44" s="10" t="s">
        <v>100</v>
      </c>
      <c r="M44" s="126" t="s">
        <v>47</v>
      </c>
      <c r="N44" s="126"/>
      <c r="O44" s="126"/>
      <c r="P44" s="126"/>
      <c r="Q44" s="126"/>
      <c r="R44" s="126"/>
      <c r="S44" s="126"/>
      <c r="T44" s="126"/>
      <c r="U44" s="34"/>
      <c r="V44" s="7"/>
    </row>
    <row r="45" spans="1:30" ht="15">
      <c r="A45" s="4"/>
      <c r="C45" s="187"/>
      <c r="D45" s="187"/>
      <c r="E45" s="187"/>
      <c r="F45" s="187"/>
      <c r="G45" s="187"/>
      <c r="H45" s="187"/>
      <c r="I45" s="187"/>
      <c r="J45" s="187"/>
      <c r="K45" s="187"/>
      <c r="L45" s="188"/>
      <c r="M45" s="189"/>
      <c r="N45" s="189"/>
      <c r="O45" s="189"/>
      <c r="P45" s="189"/>
      <c r="Q45" s="189"/>
      <c r="R45" s="189"/>
      <c r="S45" s="189"/>
      <c r="T45" s="189"/>
      <c r="U45" s="53"/>
      <c r="V45" s="7"/>
    </row>
    <row r="46" spans="1:30" ht="15">
      <c r="A46" s="4"/>
      <c r="C46" s="127" t="s">
        <v>97</v>
      </c>
      <c r="D46" s="127"/>
      <c r="E46" s="127"/>
      <c r="F46" s="127"/>
      <c r="G46" s="127"/>
      <c r="H46" s="127"/>
      <c r="I46" s="127"/>
      <c r="J46" s="127"/>
      <c r="K46" s="127"/>
      <c r="L46" s="128"/>
      <c r="M46" s="157">
        <f>LAMPIRAN!F13</f>
        <v>5616000</v>
      </c>
      <c r="N46" s="158"/>
      <c r="O46" s="158"/>
      <c r="P46" s="159"/>
      <c r="Q46" s="42"/>
      <c r="R46" s="43"/>
      <c r="S46" s="43"/>
      <c r="T46" s="44"/>
      <c r="U46" s="53"/>
      <c r="V46" s="7"/>
      <c r="W46" s="54"/>
    </row>
    <row r="47" spans="1:30" ht="15">
      <c r="A47" s="4"/>
      <c r="C47" s="127"/>
      <c r="D47" s="127"/>
      <c r="E47" s="127"/>
      <c r="F47" s="127"/>
      <c r="G47" s="127"/>
      <c r="H47" s="127"/>
      <c r="I47" s="127"/>
      <c r="J47" s="127"/>
      <c r="K47" s="127"/>
      <c r="L47" s="128"/>
      <c r="M47" s="157"/>
      <c r="N47" s="158"/>
      <c r="O47" s="158"/>
      <c r="P47" s="159"/>
      <c r="Q47" s="47"/>
      <c r="R47" s="48"/>
      <c r="S47" s="48"/>
      <c r="T47" s="49"/>
      <c r="U47" s="53"/>
      <c r="V47" s="7"/>
      <c r="AD47" s="55"/>
    </row>
    <row r="48" spans="1:30" ht="15">
      <c r="A48" s="4"/>
      <c r="C48" s="37"/>
      <c r="D48" s="37"/>
      <c r="E48" s="37"/>
      <c r="F48" s="37"/>
      <c r="G48" s="37"/>
      <c r="H48" s="37"/>
      <c r="I48" s="37"/>
      <c r="J48" s="37"/>
      <c r="K48" s="37"/>
      <c r="L48" s="38"/>
      <c r="M48" s="178"/>
      <c r="N48" s="179"/>
      <c r="O48" s="179"/>
      <c r="P48" s="180"/>
      <c r="Q48" s="47"/>
      <c r="R48" s="48"/>
      <c r="S48" s="48"/>
      <c r="T48" s="49"/>
      <c r="U48" s="53"/>
      <c r="V48" s="7"/>
      <c r="AD48" s="55"/>
    </row>
    <row r="49" spans="1:30" ht="15">
      <c r="A49" s="4"/>
      <c r="C49" s="152" t="s">
        <v>25</v>
      </c>
      <c r="D49" s="152"/>
      <c r="E49" s="152"/>
      <c r="F49" s="152"/>
      <c r="G49" s="152"/>
      <c r="H49" s="152"/>
      <c r="I49" s="184"/>
      <c r="J49" s="184"/>
      <c r="K49" s="184"/>
      <c r="L49" s="185"/>
      <c r="M49" s="186">
        <f>SUM(M46:P48)</f>
        <v>5616000</v>
      </c>
      <c r="N49" s="186"/>
      <c r="O49" s="186"/>
      <c r="P49" s="186"/>
      <c r="Q49" s="153">
        <f>SUM(Q45:Q46)</f>
        <v>0</v>
      </c>
      <c r="R49" s="153"/>
      <c r="S49" s="153"/>
      <c r="T49" s="153"/>
      <c r="U49" s="56">
        <f>SUM(U45:U46)</f>
        <v>0</v>
      </c>
      <c r="V49" s="7"/>
    </row>
    <row r="50" spans="1:30" ht="15">
      <c r="A50" s="4"/>
      <c r="C50" s="57"/>
      <c r="D50" s="57"/>
      <c r="E50" s="57"/>
      <c r="F50" s="57"/>
      <c r="G50" s="57"/>
      <c r="H50" s="57"/>
      <c r="I50" s="58"/>
      <c r="J50" s="58"/>
      <c r="K50" s="58"/>
      <c r="L50" s="58"/>
      <c r="M50" s="59"/>
      <c r="N50" s="59"/>
      <c r="O50" s="59"/>
      <c r="P50" s="59"/>
      <c r="Q50" s="60"/>
      <c r="R50" s="60"/>
      <c r="S50" s="60"/>
      <c r="T50" s="60"/>
      <c r="U50" s="60"/>
      <c r="V50" s="7"/>
    </row>
    <row r="51" spans="1:30" ht="15">
      <c r="A51" s="4"/>
      <c r="B51" s="10" t="s">
        <v>101</v>
      </c>
      <c r="V51" s="7"/>
      <c r="Y51" s="3"/>
    </row>
    <row r="52" spans="1:30" ht="15">
      <c r="A52" s="4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61">
        <f>+M49/Q42</f>
        <v>9.1119750757627627E-2</v>
      </c>
      <c r="M52" s="62"/>
      <c r="V52" s="7"/>
      <c r="Y52" s="3"/>
      <c r="AD52" s="63"/>
    </row>
    <row r="53" spans="1:30" ht="15">
      <c r="A53" s="4"/>
      <c r="B53" s="64" t="s">
        <v>39</v>
      </c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7"/>
    </row>
    <row r="54" spans="1:30" ht="15">
      <c r="A54" s="4"/>
      <c r="B54" s="173" t="s">
        <v>30</v>
      </c>
      <c r="C54" s="174"/>
      <c r="D54" s="173" t="s">
        <v>31</v>
      </c>
      <c r="E54" s="174"/>
      <c r="F54" s="174"/>
      <c r="G54" s="175"/>
      <c r="H54" s="174" t="s">
        <v>34</v>
      </c>
      <c r="I54" s="174"/>
      <c r="J54" s="173" t="s">
        <v>34</v>
      </c>
      <c r="K54" s="174"/>
      <c r="L54" s="175"/>
      <c r="M54" s="174" t="s">
        <v>35</v>
      </c>
      <c r="N54" s="174"/>
      <c r="O54" s="174"/>
      <c r="P54" s="174"/>
      <c r="Q54" s="173" t="s">
        <v>38</v>
      </c>
      <c r="R54" s="174"/>
      <c r="S54" s="174"/>
      <c r="T54" s="175"/>
      <c r="U54" s="66" t="s">
        <v>37</v>
      </c>
      <c r="V54" s="7"/>
      <c r="X54" s="8"/>
      <c r="Y54" s="8"/>
      <c r="Z54" s="8"/>
      <c r="AA54" s="8"/>
      <c r="AB54" s="8"/>
    </row>
    <row r="55" spans="1:30" ht="15">
      <c r="A55" s="4"/>
      <c r="B55" s="67"/>
      <c r="C55" s="68"/>
      <c r="D55" s="67"/>
      <c r="E55" s="68"/>
      <c r="F55" s="68"/>
      <c r="G55" s="69"/>
      <c r="H55" s="161">
        <v>2018</v>
      </c>
      <c r="I55" s="161"/>
      <c r="J55" s="160" t="s">
        <v>32</v>
      </c>
      <c r="K55" s="161"/>
      <c r="L55" s="162"/>
      <c r="M55" s="161" t="s">
        <v>33</v>
      </c>
      <c r="N55" s="161"/>
      <c r="O55" s="161"/>
      <c r="P55" s="161"/>
      <c r="Q55" s="160" t="s">
        <v>36</v>
      </c>
      <c r="R55" s="161"/>
      <c r="S55" s="161"/>
      <c r="T55" s="162"/>
      <c r="U55" s="69"/>
      <c r="V55" s="7"/>
    </row>
    <row r="56" spans="1:30" ht="15">
      <c r="A56" s="4"/>
      <c r="B56" s="163"/>
      <c r="C56" s="164"/>
      <c r="D56" s="70"/>
      <c r="E56" s="71"/>
      <c r="F56" s="71"/>
      <c r="G56" s="72"/>
      <c r="H56" s="165">
        <v>0</v>
      </c>
      <c r="I56" s="166"/>
      <c r="J56" s="167"/>
      <c r="K56" s="168"/>
      <c r="L56" s="169"/>
      <c r="M56" s="167">
        <f>H56-J56</f>
        <v>0</v>
      </c>
      <c r="N56" s="170"/>
      <c r="O56" s="170"/>
      <c r="P56" s="164"/>
      <c r="Q56" s="163"/>
      <c r="R56" s="171"/>
      <c r="S56" s="171"/>
      <c r="T56" s="172"/>
      <c r="U56" s="73"/>
      <c r="V56" s="7"/>
    </row>
    <row r="57" spans="1:30" ht="15">
      <c r="A57" s="4"/>
      <c r="B57" s="74"/>
      <c r="C57" s="75"/>
      <c r="D57" s="74"/>
      <c r="E57" s="75"/>
      <c r="F57" s="75"/>
      <c r="G57" s="76"/>
      <c r="H57" s="75"/>
      <c r="I57" s="75"/>
      <c r="J57" s="74"/>
      <c r="K57" s="75"/>
      <c r="L57" s="76"/>
      <c r="M57" s="75"/>
      <c r="N57" s="75"/>
      <c r="O57" s="75"/>
      <c r="P57" s="76"/>
      <c r="Q57" s="74"/>
      <c r="R57" s="75"/>
      <c r="S57" s="75"/>
      <c r="T57" s="76"/>
      <c r="U57" s="77"/>
      <c r="V57" s="7"/>
      <c r="Z57" s="63"/>
    </row>
    <row r="58" spans="1:30" ht="15">
      <c r="A58" s="4"/>
      <c r="B58" s="67"/>
      <c r="C58" s="68"/>
      <c r="D58" s="67"/>
      <c r="E58" s="68"/>
      <c r="F58" s="68"/>
      <c r="G58" s="69"/>
      <c r="H58" s="68"/>
      <c r="I58" s="68"/>
      <c r="J58" s="67"/>
      <c r="K58" s="68"/>
      <c r="L58" s="69"/>
      <c r="M58" s="68"/>
      <c r="N58" s="68"/>
      <c r="O58" s="68"/>
      <c r="P58" s="69"/>
      <c r="Q58" s="67"/>
      <c r="R58" s="68"/>
      <c r="S58" s="68"/>
      <c r="T58" s="69"/>
      <c r="U58" s="78"/>
      <c r="V58" s="7"/>
    </row>
    <row r="59" spans="1:30" ht="15">
      <c r="A59" s="4"/>
      <c r="V59" s="7"/>
    </row>
    <row r="60" spans="1:30" ht="15">
      <c r="A60" s="4"/>
      <c r="B60" s="10" t="s">
        <v>18</v>
      </c>
      <c r="V60" s="7"/>
      <c r="X60" s="36"/>
    </row>
    <row r="61" spans="1:30" ht="15">
      <c r="A61" s="4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7"/>
    </row>
    <row r="62" spans="1:30" ht="15">
      <c r="A62" s="4"/>
      <c r="V62" s="7"/>
    </row>
    <row r="63" spans="1:30" ht="15">
      <c r="A63" s="4"/>
      <c r="B63" s="10" t="s">
        <v>19</v>
      </c>
      <c r="F63" s="2" t="s">
        <v>64</v>
      </c>
      <c r="O63" s="126">
        <v>30</v>
      </c>
      <c r="P63" s="126"/>
      <c r="Q63" s="126">
        <v>6</v>
      </c>
      <c r="R63" s="126"/>
      <c r="S63" s="34">
        <v>24</v>
      </c>
      <c r="V63" s="7"/>
    </row>
    <row r="64" spans="1:30" ht="15">
      <c r="A64" s="4"/>
      <c r="F64" s="2" t="s">
        <v>20</v>
      </c>
      <c r="V64" s="7"/>
    </row>
    <row r="65" spans="1:27" ht="15">
      <c r="A65" s="4"/>
      <c r="G65" s="2" t="s">
        <v>26</v>
      </c>
      <c r="K65" s="13" t="s">
        <v>29</v>
      </c>
      <c r="O65" s="2" t="s">
        <v>49</v>
      </c>
      <c r="V65" s="7"/>
    </row>
    <row r="66" spans="1:27" ht="15">
      <c r="A66" s="4"/>
      <c r="G66" s="2" t="s">
        <v>27</v>
      </c>
      <c r="K66" s="13" t="s">
        <v>28</v>
      </c>
      <c r="O66" s="2" t="s">
        <v>50</v>
      </c>
      <c r="V66" s="7"/>
      <c r="AA66" s="63"/>
    </row>
    <row r="67" spans="1:27" ht="15">
      <c r="A67" s="4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"/>
    </row>
    <row r="68" spans="1:27" ht="15">
      <c r="A68" s="4"/>
      <c r="B68" s="2" t="s">
        <v>21</v>
      </c>
      <c r="F68" s="2" t="s">
        <v>22</v>
      </c>
      <c r="V68" s="7"/>
    </row>
    <row r="69" spans="1:27" ht="15">
      <c r="A69" s="4"/>
      <c r="B69" s="2" t="s">
        <v>23</v>
      </c>
      <c r="F69" s="2" t="s">
        <v>103</v>
      </c>
      <c r="G69" s="99"/>
      <c r="H69" s="99"/>
      <c r="I69" s="99" t="s">
        <v>40</v>
      </c>
      <c r="J69" s="99"/>
      <c r="K69" s="99"/>
      <c r="L69" s="19"/>
      <c r="M69" s="99" t="s">
        <v>104</v>
      </c>
      <c r="N69" s="99"/>
      <c r="O69" s="99"/>
      <c r="P69" s="99" t="s">
        <v>105</v>
      </c>
      <c r="Q69" s="99"/>
      <c r="R69" s="99"/>
      <c r="S69" s="103"/>
      <c r="T69" s="2" t="s">
        <v>106</v>
      </c>
      <c r="V69" s="7"/>
    </row>
    <row r="70" spans="1:27" ht="15">
      <c r="A70" s="4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6"/>
      <c r="T70" s="99"/>
      <c r="V70" s="7"/>
    </row>
    <row r="71" spans="1:27" ht="15">
      <c r="A71" s="4"/>
      <c r="G71" s="99"/>
      <c r="H71" s="99"/>
      <c r="I71" s="99"/>
      <c r="J71" s="99"/>
      <c r="K71" s="99"/>
      <c r="L71" s="19"/>
      <c r="M71" s="99"/>
      <c r="N71" s="99"/>
      <c r="O71" s="99"/>
      <c r="P71" s="99"/>
      <c r="Q71" s="99"/>
      <c r="R71" s="99"/>
      <c r="S71" s="6"/>
      <c r="T71" s="99"/>
      <c r="V71" s="7"/>
    </row>
    <row r="72" spans="1:27" ht="15">
      <c r="A72" s="4"/>
      <c r="G72" s="99"/>
      <c r="H72" s="99"/>
      <c r="I72" s="99"/>
      <c r="J72" s="99"/>
      <c r="K72" s="99"/>
      <c r="L72" s="19"/>
      <c r="M72" s="99"/>
      <c r="N72" s="99"/>
      <c r="O72" s="99"/>
      <c r="P72" s="99"/>
      <c r="Q72" s="99"/>
      <c r="R72" s="99"/>
      <c r="S72" s="6"/>
      <c r="T72" s="99"/>
      <c r="V72" s="7"/>
    </row>
    <row r="73" spans="1:27" s="81" customFormat="1" ht="15">
      <c r="A73" s="80"/>
      <c r="B73" s="81" t="s">
        <v>66</v>
      </c>
      <c r="D73" s="81" t="s">
        <v>107</v>
      </c>
      <c r="F73" s="81" t="s">
        <v>51</v>
      </c>
      <c r="G73" s="100" t="s">
        <v>67</v>
      </c>
      <c r="H73" s="81" t="s">
        <v>71</v>
      </c>
      <c r="I73" s="176" t="s">
        <v>108</v>
      </c>
      <c r="J73" s="176"/>
      <c r="K73" s="100" t="s">
        <v>70</v>
      </c>
      <c r="L73" s="102"/>
      <c r="M73" s="100" t="s">
        <v>68</v>
      </c>
      <c r="N73" s="100"/>
      <c r="O73" s="100"/>
      <c r="P73" s="100" t="s">
        <v>109</v>
      </c>
      <c r="Q73" s="100"/>
      <c r="R73" s="100"/>
      <c r="T73" s="101" t="s">
        <v>69</v>
      </c>
      <c r="V73" s="82"/>
      <c r="X73" s="83"/>
    </row>
    <row r="74" spans="1:27" s="35" customFormat="1">
      <c r="A74" s="84"/>
      <c r="B74" s="35" t="s">
        <v>24</v>
      </c>
      <c r="D74" s="35" t="s">
        <v>55</v>
      </c>
      <c r="F74" s="35" t="s">
        <v>55</v>
      </c>
      <c r="G74" s="99" t="s">
        <v>55</v>
      </c>
      <c r="H74" s="35" t="s">
        <v>24</v>
      </c>
      <c r="I74" s="177" t="s">
        <v>24</v>
      </c>
      <c r="J74" s="177"/>
      <c r="K74" s="99" t="s">
        <v>24</v>
      </c>
      <c r="L74" s="19"/>
      <c r="M74" s="99" t="s">
        <v>24</v>
      </c>
      <c r="N74" s="99"/>
      <c r="O74" s="99"/>
      <c r="P74" s="99" t="s">
        <v>24</v>
      </c>
      <c r="Q74" s="99"/>
      <c r="R74" s="99"/>
      <c r="T74" s="6" t="s">
        <v>24</v>
      </c>
      <c r="V74" s="85"/>
      <c r="X74" s="86"/>
    </row>
    <row r="75" spans="1:27" ht="15" thickBot="1">
      <c r="A75" s="181"/>
      <c r="B75" s="182"/>
      <c r="C75" s="182"/>
      <c r="D75" s="182"/>
      <c r="E75" s="182"/>
      <c r="F75" s="182"/>
      <c r="G75" s="182"/>
      <c r="H75" s="182"/>
      <c r="I75" s="182"/>
      <c r="J75" s="182"/>
      <c r="K75" s="182"/>
      <c r="L75" s="182"/>
      <c r="M75" s="182"/>
      <c r="N75" s="182"/>
      <c r="O75" s="182"/>
      <c r="P75" s="182"/>
      <c r="Q75" s="182"/>
      <c r="R75" s="182"/>
      <c r="S75" s="182"/>
      <c r="T75" s="182"/>
      <c r="U75" s="182"/>
      <c r="V75" s="183"/>
    </row>
  </sheetData>
  <mergeCells count="107">
    <mergeCell ref="I73:J73"/>
    <mergeCell ref="I74:J74"/>
    <mergeCell ref="M48:P48"/>
    <mergeCell ref="C61:U61"/>
    <mergeCell ref="O63:P63"/>
    <mergeCell ref="Q63:R63"/>
    <mergeCell ref="A75:V75"/>
    <mergeCell ref="M38:P38"/>
    <mergeCell ref="Q38:T38"/>
    <mergeCell ref="M41:P41"/>
    <mergeCell ref="Q41:T41"/>
    <mergeCell ref="C49:H49"/>
    <mergeCell ref="I49:L49"/>
    <mergeCell ref="M49:P49"/>
    <mergeCell ref="Q49:T49"/>
    <mergeCell ref="M44:P44"/>
    <mergeCell ref="Q44:T44"/>
    <mergeCell ref="C45:L45"/>
    <mergeCell ref="M45:P45"/>
    <mergeCell ref="Q45:T45"/>
    <mergeCell ref="C46:L46"/>
    <mergeCell ref="H55:I55"/>
    <mergeCell ref="J55:L55"/>
    <mergeCell ref="M55:P55"/>
    <mergeCell ref="Q55:T55"/>
    <mergeCell ref="B56:C56"/>
    <mergeCell ref="H56:I56"/>
    <mergeCell ref="J56:L56"/>
    <mergeCell ref="M56:P56"/>
    <mergeCell ref="Q56:T56"/>
    <mergeCell ref="B54:C54"/>
    <mergeCell ref="D54:G54"/>
    <mergeCell ref="H54:I54"/>
    <mergeCell ref="J54:L54"/>
    <mergeCell ref="M54:P54"/>
    <mergeCell ref="Q54:T54"/>
    <mergeCell ref="G42:L42"/>
    <mergeCell ref="M42:P42"/>
    <mergeCell ref="Q42:T42"/>
    <mergeCell ref="C43:L43"/>
    <mergeCell ref="M43:P43"/>
    <mergeCell ref="Q43:S43"/>
    <mergeCell ref="C47:L47"/>
    <mergeCell ref="M46:P46"/>
    <mergeCell ref="M47:P47"/>
    <mergeCell ref="B36:H36"/>
    <mergeCell ref="I36:L36"/>
    <mergeCell ref="M36:P36"/>
    <mergeCell ref="Q36:T36"/>
    <mergeCell ref="M37:P37"/>
    <mergeCell ref="Q37:T37"/>
    <mergeCell ref="F38:L38"/>
    <mergeCell ref="F41:L41"/>
    <mergeCell ref="Q33:T33"/>
    <mergeCell ref="C34:L34"/>
    <mergeCell ref="M34:P34"/>
    <mergeCell ref="Q34:T34"/>
    <mergeCell ref="C35:U35"/>
    <mergeCell ref="F37:L37"/>
    <mergeCell ref="M33:P33"/>
    <mergeCell ref="Q32:T32"/>
    <mergeCell ref="C28:E28"/>
    <mergeCell ref="F28:L28"/>
    <mergeCell ref="M28:P28"/>
    <mergeCell ref="Q28:T28"/>
    <mergeCell ref="F30:L30"/>
    <mergeCell ref="F32:L32"/>
    <mergeCell ref="F21:G21"/>
    <mergeCell ref="H21:L21"/>
    <mergeCell ref="M21:S21"/>
    <mergeCell ref="F22:G22"/>
    <mergeCell ref="H22:L22"/>
    <mergeCell ref="M22:S22"/>
    <mergeCell ref="Q29:T29"/>
    <mergeCell ref="Q30:T30"/>
    <mergeCell ref="F29:L29"/>
    <mergeCell ref="M29:P29"/>
    <mergeCell ref="M30:P30"/>
    <mergeCell ref="M32:P32"/>
    <mergeCell ref="F23:G23"/>
    <mergeCell ref="F24:G24"/>
    <mergeCell ref="B25:D25"/>
    <mergeCell ref="C26:U26"/>
    <mergeCell ref="C27:U27"/>
    <mergeCell ref="F19:U19"/>
    <mergeCell ref="A1:V1"/>
    <mergeCell ref="B2:L2"/>
    <mergeCell ref="M2:O2"/>
    <mergeCell ref="Q2:U2"/>
    <mergeCell ref="B10:D10"/>
    <mergeCell ref="F10:K10"/>
    <mergeCell ref="M10:U10"/>
    <mergeCell ref="B11:D11"/>
    <mergeCell ref="B15:D15"/>
    <mergeCell ref="B8:D8"/>
    <mergeCell ref="F8:U8"/>
    <mergeCell ref="B9:D9"/>
    <mergeCell ref="F9:U9"/>
    <mergeCell ref="M3:O3"/>
    <mergeCell ref="Q3:U3"/>
    <mergeCell ref="B6:D6"/>
    <mergeCell ref="F6:U6"/>
    <mergeCell ref="J4:L4"/>
    <mergeCell ref="M4:O4"/>
    <mergeCell ref="Q4:U4"/>
    <mergeCell ref="B5:U5"/>
    <mergeCell ref="C4:D4"/>
  </mergeCells>
  <dataValidations count="2">
    <dataValidation type="list" errorStyle="information" operator="equal" allowBlank="1" showErrorMessage="1" sqref="Q3:Q4" xr:uid="{00000000-0002-0000-0000-000000000000}">
      <formula1>$B$141:$B$143</formula1>
      <formula2>0</formula2>
    </dataValidation>
    <dataValidation type="list" operator="equal" allowBlank="1" showErrorMessage="1" sqref="R3:U4" xr:uid="{00000000-0002-0000-0000-000001000000}">
      <formula1>$B$137:$B$139</formula1>
      <formula2>0</formula2>
    </dataValidation>
  </dataValidations>
  <pageMargins left="0.5" right="0.25" top="0.38" bottom="0.75" header="0.3" footer="0.3"/>
  <pageSetup paperSize="9" scale="66" orientation="portrait" useFirstPageNumber="1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CheckBox">
              <controlPr defaultSize="0" autoFill="0" autoLine="0" autoPict="0">
                <anchor moveWithCells="1" sizeWithCells="1">
                  <from>
                    <xdr:col>5</xdr:col>
                    <xdr:colOff>142875</xdr:colOff>
                    <xdr:row>64</xdr:row>
                    <xdr:rowOff>123825</xdr:rowOff>
                  </from>
                  <to>
                    <xdr:col>6</xdr:col>
                    <xdr:colOff>38100</xdr:colOff>
                    <xdr:row>65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6" r:id="rId5" name="Check Box 2">
              <controlPr defaultSize="0" autoFill="0" autoLine="0" autoPict="0">
                <anchor moveWithCells="1" sizeWithCells="1">
                  <from>
                    <xdr:col>5</xdr:col>
                    <xdr:colOff>142875</xdr:colOff>
                    <xdr:row>65</xdr:row>
                    <xdr:rowOff>85725</xdr:rowOff>
                  </from>
                  <to>
                    <xdr:col>6</xdr:col>
                    <xdr:colOff>38100</xdr:colOff>
                    <xdr:row>66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7" r:id="rId6" name="Check Box 3">
              <controlPr defaultSize="0" autoFill="0" autoLine="0" autoPict="0">
                <anchor moveWithCells="1" sizeWithCells="1">
                  <from>
                    <xdr:col>9</xdr:col>
                    <xdr:colOff>142875</xdr:colOff>
                    <xdr:row>64</xdr:row>
                    <xdr:rowOff>123825</xdr:rowOff>
                  </from>
                  <to>
                    <xdr:col>10</xdr:col>
                    <xdr:colOff>9525</xdr:colOff>
                    <xdr:row>65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8" r:id="rId7" name="Check Box 4">
              <controlPr defaultSize="0" autoFill="0" autoLine="0" autoPict="0">
                <anchor moveWithCells="1" sizeWithCells="1">
                  <from>
                    <xdr:col>9</xdr:col>
                    <xdr:colOff>142875</xdr:colOff>
                    <xdr:row>65</xdr:row>
                    <xdr:rowOff>85725</xdr:rowOff>
                  </from>
                  <to>
                    <xdr:col>10</xdr:col>
                    <xdr:colOff>9525</xdr:colOff>
                    <xdr:row>66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9" r:id="rId8" name="Check Box 5">
              <controlPr defaultSize="0" autoFill="0" autoLine="0" autoPict="0">
                <anchor moveWithCells="1" sizeWithCells="1">
                  <from>
                    <xdr:col>13</xdr:col>
                    <xdr:colOff>180975</xdr:colOff>
                    <xdr:row>64</xdr:row>
                    <xdr:rowOff>123825</xdr:rowOff>
                  </from>
                  <to>
                    <xdr:col>14</xdr:col>
                    <xdr:colOff>0</xdr:colOff>
                    <xdr:row>65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0" r:id="rId9" name="Check Box 6">
              <controlPr defaultSize="0" autoFill="0" autoLine="0" autoPict="0">
                <anchor moveWithCells="1" sizeWithCells="1">
                  <from>
                    <xdr:col>13</xdr:col>
                    <xdr:colOff>180975</xdr:colOff>
                    <xdr:row>65</xdr:row>
                    <xdr:rowOff>85725</xdr:rowOff>
                  </from>
                  <to>
                    <xdr:col>14</xdr:col>
                    <xdr:colOff>0</xdr:colOff>
                    <xdr:row>66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1" r:id="rId10" name="Check Box 7">
              <controlPr defaultSize="0" autoFill="0" autoLine="0" autoPict="0">
                <anchor moveWithCells="1" sizeWithCells="1">
                  <from>
                    <xdr:col>5</xdr:col>
                    <xdr:colOff>142875</xdr:colOff>
                    <xdr:row>64</xdr:row>
                    <xdr:rowOff>123825</xdr:rowOff>
                  </from>
                  <to>
                    <xdr:col>6</xdr:col>
                    <xdr:colOff>38100</xdr:colOff>
                    <xdr:row>65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2" r:id="rId11" name="Check Box 8">
              <controlPr defaultSize="0" autoFill="0" autoLine="0" autoPict="0">
                <anchor moveWithCells="1" sizeWithCells="1">
                  <from>
                    <xdr:col>5</xdr:col>
                    <xdr:colOff>142875</xdr:colOff>
                    <xdr:row>65</xdr:row>
                    <xdr:rowOff>85725</xdr:rowOff>
                  </from>
                  <to>
                    <xdr:col>6</xdr:col>
                    <xdr:colOff>38100</xdr:colOff>
                    <xdr:row>66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3" r:id="rId12" name="Check Box 9">
              <controlPr defaultSize="0" autoFill="0" autoLine="0" autoPict="0">
                <anchor moveWithCells="1" sizeWithCells="1">
                  <from>
                    <xdr:col>9</xdr:col>
                    <xdr:colOff>142875</xdr:colOff>
                    <xdr:row>64</xdr:row>
                    <xdr:rowOff>123825</xdr:rowOff>
                  </from>
                  <to>
                    <xdr:col>10</xdr:col>
                    <xdr:colOff>9525</xdr:colOff>
                    <xdr:row>65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4" r:id="rId13" name="Check Box 10">
              <controlPr defaultSize="0" autoFill="0" autoLine="0" autoPict="0">
                <anchor moveWithCells="1" sizeWithCells="1">
                  <from>
                    <xdr:col>9</xdr:col>
                    <xdr:colOff>142875</xdr:colOff>
                    <xdr:row>65</xdr:row>
                    <xdr:rowOff>85725</xdr:rowOff>
                  </from>
                  <to>
                    <xdr:col>10</xdr:col>
                    <xdr:colOff>9525</xdr:colOff>
                    <xdr:row>66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5" r:id="rId14" name="Check Box 11">
              <controlPr defaultSize="0" autoFill="0" autoLine="0" autoPict="0">
                <anchor moveWithCells="1" sizeWithCells="1">
                  <from>
                    <xdr:col>13</xdr:col>
                    <xdr:colOff>180975</xdr:colOff>
                    <xdr:row>64</xdr:row>
                    <xdr:rowOff>123825</xdr:rowOff>
                  </from>
                  <to>
                    <xdr:col>14</xdr:col>
                    <xdr:colOff>0</xdr:colOff>
                    <xdr:row>65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6" r:id="rId15" name="Check Box 12">
              <controlPr defaultSize="0" autoFill="0" autoLine="0" autoPict="0">
                <anchor moveWithCells="1" sizeWithCells="1">
                  <from>
                    <xdr:col>13</xdr:col>
                    <xdr:colOff>180975</xdr:colOff>
                    <xdr:row>65</xdr:row>
                    <xdr:rowOff>85725</xdr:rowOff>
                  </from>
                  <to>
                    <xdr:col>14</xdr:col>
                    <xdr:colOff>0</xdr:colOff>
                    <xdr:row>66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14"/>
  <sheetViews>
    <sheetView showGridLines="0" zoomScale="80" zoomScaleNormal="80" workbookViewId="0">
      <selection activeCell="H4" sqref="H4"/>
    </sheetView>
  </sheetViews>
  <sheetFormatPr defaultColWidth="9.140625" defaultRowHeight="15"/>
  <cols>
    <col min="1" max="1" width="2.85546875" style="87" customWidth="1"/>
    <col min="2" max="2" width="27.28515625" style="87" bestFit="1" customWidth="1"/>
    <col min="3" max="3" width="14.140625" style="87" bestFit="1" customWidth="1"/>
    <col min="4" max="4" width="17.42578125" style="87" bestFit="1" customWidth="1"/>
    <col min="5" max="5" width="15.85546875" style="87" bestFit="1" customWidth="1"/>
    <col min="6" max="6" width="18.140625" style="87" bestFit="1" customWidth="1"/>
    <col min="7" max="7" width="18.140625" style="87" customWidth="1"/>
    <col min="8" max="8" width="17" style="87" bestFit="1" customWidth="1"/>
    <col min="9" max="9" width="34.140625" style="87" bestFit="1" customWidth="1"/>
    <col min="10" max="10" width="3" style="87" customWidth="1"/>
    <col min="11" max="11" width="18.85546875" style="87" bestFit="1" customWidth="1"/>
    <col min="12" max="12" width="6.42578125" style="87" bestFit="1" customWidth="1"/>
    <col min="13" max="13" width="13.85546875" style="87" bestFit="1" customWidth="1"/>
    <col min="14" max="14" width="14.140625" style="87" bestFit="1" customWidth="1"/>
    <col min="15" max="15" width="17.42578125" style="87" bestFit="1" customWidth="1"/>
    <col min="16" max="16" width="11.7109375" style="87" bestFit="1" customWidth="1"/>
    <col min="17" max="17" width="15.5703125" style="87" bestFit="1" customWidth="1"/>
    <col min="18" max="18" width="23.7109375" style="87" bestFit="1" customWidth="1"/>
    <col min="19" max="16384" width="9.140625" style="87"/>
  </cols>
  <sheetData>
    <row r="1" spans="2:9" ht="13.5" customHeight="1"/>
    <row r="2" spans="2:9">
      <c r="B2" s="190" t="s">
        <v>98</v>
      </c>
      <c r="C2" s="191"/>
      <c r="D2" s="191"/>
      <c r="E2" s="191"/>
      <c r="F2" s="191"/>
      <c r="G2" s="191"/>
      <c r="H2" s="191"/>
      <c r="I2" s="95" t="s">
        <v>95</v>
      </c>
    </row>
    <row r="3" spans="2:9">
      <c r="B3" s="95" t="s">
        <v>57</v>
      </c>
      <c r="C3" s="95" t="s">
        <v>56</v>
      </c>
      <c r="D3" s="95" t="s">
        <v>58</v>
      </c>
      <c r="E3" s="96" t="s">
        <v>78</v>
      </c>
      <c r="F3" s="96" t="s">
        <v>63</v>
      </c>
      <c r="G3" s="96" t="s">
        <v>59</v>
      </c>
      <c r="H3" s="96" t="s">
        <v>60</v>
      </c>
      <c r="I3" s="96" t="s">
        <v>93</v>
      </c>
    </row>
    <row r="4" spans="2:9">
      <c r="B4" s="89" t="s">
        <v>77</v>
      </c>
      <c r="C4" s="1">
        <v>81</v>
      </c>
      <c r="D4" s="1">
        <f>C4*103100</f>
        <v>8351100</v>
      </c>
      <c r="E4" s="98">
        <f>C4*1.4</f>
        <v>113.39999999999999</v>
      </c>
      <c r="F4" s="98">
        <f>E4*103100</f>
        <v>11691540</v>
      </c>
      <c r="G4" s="98">
        <f>E4*65%</f>
        <v>73.709999999999994</v>
      </c>
      <c r="H4" s="1">
        <f>G4*40</f>
        <v>2948.3999999999996</v>
      </c>
      <c r="I4" s="1">
        <f>H4/5</f>
        <v>589.67999999999995</v>
      </c>
    </row>
    <row r="5" spans="2:9">
      <c r="B5" s="89" t="s">
        <v>79</v>
      </c>
      <c r="C5" s="1">
        <v>35</v>
      </c>
      <c r="D5" s="1">
        <f t="shared" ref="D5:D8" si="0">C5*103100</f>
        <v>3608500</v>
      </c>
      <c r="E5" s="98">
        <f t="shared" ref="E5:E8" si="1">C5*1.4</f>
        <v>49</v>
      </c>
      <c r="F5" s="98">
        <f t="shared" ref="F5:F8" si="2">E5*103100</f>
        <v>5051900</v>
      </c>
      <c r="G5" s="98">
        <f t="shared" ref="G5:G8" si="3">E5*65%</f>
        <v>31.85</v>
      </c>
      <c r="H5" s="1">
        <f t="shared" ref="H5:H8" si="4">G5*40</f>
        <v>1274</v>
      </c>
      <c r="I5" s="1">
        <f t="shared" ref="I5:I8" si="5">H5/5</f>
        <v>254.8</v>
      </c>
    </row>
    <row r="6" spans="2:9">
      <c r="B6" s="89" t="s">
        <v>74</v>
      </c>
      <c r="C6" s="1">
        <v>220</v>
      </c>
      <c r="D6" s="1">
        <f t="shared" si="0"/>
        <v>22682000</v>
      </c>
      <c r="E6" s="98">
        <f t="shared" si="1"/>
        <v>308</v>
      </c>
      <c r="F6" s="98">
        <f t="shared" si="2"/>
        <v>31754800</v>
      </c>
      <c r="G6" s="98">
        <f t="shared" si="3"/>
        <v>200.20000000000002</v>
      </c>
      <c r="H6" s="1">
        <f t="shared" si="4"/>
        <v>8008.0000000000009</v>
      </c>
      <c r="I6" s="1">
        <f t="shared" si="5"/>
        <v>1601.6000000000001</v>
      </c>
    </row>
    <row r="7" spans="2:9">
      <c r="B7" s="89" t="s">
        <v>76</v>
      </c>
      <c r="C7" s="1">
        <v>40</v>
      </c>
      <c r="D7" s="1">
        <f t="shared" si="0"/>
        <v>4124000</v>
      </c>
      <c r="E7" s="98">
        <f t="shared" si="1"/>
        <v>56</v>
      </c>
      <c r="F7" s="98">
        <f t="shared" si="2"/>
        <v>5773600</v>
      </c>
      <c r="G7" s="98">
        <f t="shared" si="3"/>
        <v>36.4</v>
      </c>
      <c r="H7" s="1">
        <f t="shared" si="4"/>
        <v>1456</v>
      </c>
      <c r="I7" s="1">
        <f t="shared" si="5"/>
        <v>291.2</v>
      </c>
    </row>
    <row r="8" spans="2:9">
      <c r="B8" s="89" t="s">
        <v>75</v>
      </c>
      <c r="C8" s="1">
        <v>51</v>
      </c>
      <c r="D8" s="1">
        <f t="shared" si="0"/>
        <v>5258100</v>
      </c>
      <c r="E8" s="98">
        <f t="shared" si="1"/>
        <v>71.399999999999991</v>
      </c>
      <c r="F8" s="98">
        <f t="shared" si="2"/>
        <v>7361339.9999999991</v>
      </c>
      <c r="G8" s="98">
        <f t="shared" si="3"/>
        <v>46.41</v>
      </c>
      <c r="H8" s="1">
        <f t="shared" si="4"/>
        <v>1856.3999999999999</v>
      </c>
      <c r="I8" s="1">
        <f t="shared" si="5"/>
        <v>371.28</v>
      </c>
    </row>
    <row r="9" spans="2:9">
      <c r="B9" s="92" t="s">
        <v>72</v>
      </c>
      <c r="C9" s="1">
        <f t="shared" ref="C9:I9" si="6">SUM(C4:C8)</f>
        <v>427</v>
      </c>
      <c r="D9" s="1">
        <f t="shared" si="6"/>
        <v>44023700</v>
      </c>
      <c r="E9" s="1">
        <f t="shared" si="6"/>
        <v>597.79999999999995</v>
      </c>
      <c r="F9" s="1">
        <f t="shared" si="6"/>
        <v>61633180</v>
      </c>
      <c r="G9" s="1">
        <f t="shared" si="6"/>
        <v>388.56999999999994</v>
      </c>
      <c r="H9" s="1">
        <f t="shared" si="6"/>
        <v>15542.800000000001</v>
      </c>
      <c r="I9" s="1">
        <f t="shared" si="6"/>
        <v>3108.5599999999995</v>
      </c>
    </row>
    <row r="10" spans="2:9" ht="28.5">
      <c r="H10" s="97" t="s">
        <v>94</v>
      </c>
      <c r="I10" s="93">
        <f>I9/48</f>
        <v>64.761666666666656</v>
      </c>
    </row>
    <row r="12" spans="2:9">
      <c r="B12" s="88" t="s">
        <v>89</v>
      </c>
      <c r="C12" s="88" t="s">
        <v>90</v>
      </c>
      <c r="D12" s="88" t="s">
        <v>91</v>
      </c>
      <c r="E12" s="88" t="s">
        <v>92</v>
      </c>
      <c r="F12" s="88" t="s">
        <v>96</v>
      </c>
      <c r="H12" s="94"/>
    </row>
    <row r="13" spans="2:9">
      <c r="B13" s="89" t="s">
        <v>88</v>
      </c>
      <c r="C13" s="90">
        <v>1800</v>
      </c>
      <c r="D13" s="90">
        <f>C13*48</f>
        <v>86400</v>
      </c>
      <c r="E13" s="91">
        <v>65</v>
      </c>
      <c r="F13" s="91">
        <f>E13*D13</f>
        <v>5616000</v>
      </c>
    </row>
    <row r="14" spans="2:9">
      <c r="H14" s="94"/>
    </row>
  </sheetData>
  <mergeCells count="1">
    <mergeCell ref="B2:H2"/>
  </mergeCells>
  <pageMargins left="0.25" right="0.25" top="0.75" bottom="0.75" header="0.3" footer="0.3"/>
  <pageSetup paperSize="9"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B2FB0D245A6D4284561C08D3008598" ma:contentTypeVersion="14" ma:contentTypeDescription="Create a new document." ma:contentTypeScope="" ma:versionID="0516837ffd7d3cf6ff39b999c7efd22a">
  <xsd:schema xmlns:xsd="http://www.w3.org/2001/XMLSchema" xmlns:xs="http://www.w3.org/2001/XMLSchema" xmlns:p="http://schemas.microsoft.com/office/2006/metadata/properties" xmlns:ns3="9242976e-8cac-4a82-a29e-2880fd5161e7" xmlns:ns4="b9fdfe08-bc2d-4612-b13a-85126827340e" targetNamespace="http://schemas.microsoft.com/office/2006/metadata/properties" ma:root="true" ma:fieldsID="b537438b1751b50b220ece9655156069" ns3:_="" ns4:_="">
    <xsd:import namespace="9242976e-8cac-4a82-a29e-2880fd5161e7"/>
    <xsd:import namespace="b9fdfe08-bc2d-4612-b13a-85126827340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42976e-8cac-4a82-a29e-2880fd5161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dfe08-bc2d-4612-b13a-85126827340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242976e-8cac-4a82-a29e-2880fd5161e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8E48EA-A0D4-434E-9615-029D718A27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42976e-8cac-4a82-a29e-2880fd5161e7"/>
    <ds:schemaRef ds:uri="b9fdfe08-bc2d-4612-b13a-8512682734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DEB56C-F672-4718-AA33-C7259FCA11BF}">
  <ds:schemaRefs>
    <ds:schemaRef ds:uri="http://schemas.microsoft.com/office/2006/metadata/properties"/>
    <ds:schemaRef ds:uri="http://schemas.microsoft.com/office/infopath/2007/PartnerControls"/>
    <ds:schemaRef ds:uri="9242976e-8cac-4a82-a29e-2880fd5161e7"/>
  </ds:schemaRefs>
</ds:datastoreItem>
</file>

<file path=customXml/itemProps3.xml><?xml version="1.0" encoding="utf-8"?>
<ds:datastoreItem xmlns:ds="http://schemas.openxmlformats.org/officeDocument/2006/customXml" ds:itemID="{732BFB2C-FC9B-44D4-A7E8-F03BC36751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ANP</vt:lpstr>
      <vt:lpstr>LAMPIRAN</vt:lpstr>
      <vt:lpstr>ANP!Print_Area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</dc:creator>
  <cp:lastModifiedBy>Yulia Puspitasari</cp:lastModifiedBy>
  <cp:lastPrinted>2024-02-15T10:37:42Z</cp:lastPrinted>
  <dcterms:created xsi:type="dcterms:W3CDTF">2010-12-09T04:33:32Z</dcterms:created>
  <dcterms:modified xsi:type="dcterms:W3CDTF">2024-02-15T10:37:44Z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0x0101003CB2FB0D245A6D4284561C08D3008598</vt:lpwstr>
  </property>
</Properties>
</file>